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indows\AppData\Roaming\VNPT Plugin\Files\FileTemp\"/>
    </mc:Choice>
  </mc:AlternateContent>
  <bookViews>
    <workbookView xWindow="0" yWindow="0" windowWidth="21840" windowHeight="12432" firstSheet="2" activeTab="4"/>
  </bookViews>
  <sheets>
    <sheet name="foxz" sheetId="18" state="veryHidden" r:id="rId1"/>
    <sheet name="SGV_2" sheetId="21" state="veryHidden" r:id="rId2"/>
    <sheet name="TK1" sheetId="1" r:id="rId3"/>
    <sheet name="TH1" sheetId="2" r:id="rId4"/>
    <sheet name="TK2" sheetId="3" r:id="rId5"/>
    <sheet name="TH2" sheetId="4" r:id="rId6"/>
    <sheet name="TK3" sheetId="25" r:id="rId7"/>
    <sheet name="TH3" sheetId="26" r:id="rId8"/>
    <sheet name="TK4" sheetId="12" r:id="rId9"/>
    <sheet name="TH4" sheetId="13" r:id="rId10"/>
    <sheet name="TK5" sheetId="23" r:id="rId11"/>
    <sheet name="TH5" sheetId="24" r:id="rId12"/>
    <sheet name="THT" sheetId="7" r:id="rId13"/>
    <sheet name="Sheet1" sheetId="22" r:id="rId14"/>
  </sheets>
  <definedNames>
    <definedName name="_xlnm._FilterDatabase" localSheetId="2" hidden="1">'TK1'!$A$8:$AG$12</definedName>
    <definedName name="_xlnm._FilterDatabase" localSheetId="4" hidden="1">'TK2'!$A$9:$AA$19</definedName>
    <definedName name="_xlnm._FilterDatabase" localSheetId="8" hidden="1">'TK4'!$A$8:$AI$19</definedName>
    <definedName name="_xlnm.Print_Titles" localSheetId="2">'TK1'!$5:$8</definedName>
    <definedName name="_xlnm.Print_Titles" localSheetId="4">'TK2'!$6:$9</definedName>
    <definedName name="_xlnm.Print_Titles" localSheetId="8">'TK4'!$5:$8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3" l="1"/>
  <c r="W23" i="3"/>
  <c r="V24" i="3"/>
  <c r="V23" i="3"/>
  <c r="U24" i="3"/>
  <c r="U23" i="3"/>
  <c r="H22" i="3" l="1"/>
  <c r="I22" i="3"/>
  <c r="J22" i="3"/>
  <c r="K22" i="3"/>
  <c r="L22" i="3"/>
  <c r="M22" i="3"/>
  <c r="N22" i="3"/>
  <c r="O22" i="3"/>
  <c r="P22" i="3"/>
  <c r="Q22" i="3"/>
  <c r="R22" i="3"/>
  <c r="G22" i="3"/>
  <c r="H25" i="3"/>
  <c r="I25" i="3"/>
  <c r="J25" i="3"/>
  <c r="K25" i="3"/>
  <c r="L25" i="3"/>
  <c r="M25" i="3"/>
  <c r="N25" i="3"/>
  <c r="O25" i="3"/>
  <c r="P25" i="3"/>
  <c r="Q25" i="3"/>
  <c r="R25" i="3"/>
  <c r="G25" i="3"/>
  <c r="H19" i="3"/>
  <c r="I19" i="3"/>
  <c r="J19" i="3"/>
  <c r="K19" i="3"/>
  <c r="L19" i="3"/>
  <c r="M19" i="3"/>
  <c r="N19" i="3"/>
  <c r="O19" i="3"/>
  <c r="P19" i="3"/>
  <c r="Q19" i="3"/>
  <c r="R19" i="3"/>
  <c r="G19" i="3"/>
  <c r="H14" i="3"/>
  <c r="I14" i="3"/>
  <c r="J14" i="3"/>
  <c r="L14" i="3"/>
  <c r="M14" i="3"/>
  <c r="N14" i="3"/>
  <c r="O14" i="3"/>
  <c r="P14" i="3"/>
  <c r="G14" i="3"/>
  <c r="H10" i="3"/>
  <c r="I10" i="3"/>
  <c r="J10" i="3"/>
  <c r="K10" i="3"/>
  <c r="L10" i="3"/>
  <c r="M10" i="3"/>
  <c r="N10" i="3"/>
  <c r="O10" i="3"/>
  <c r="P10" i="3"/>
  <c r="Q10" i="3"/>
  <c r="R10" i="3"/>
  <c r="G10" i="3"/>
  <c r="H27" i="3" l="1"/>
  <c r="N27" i="3"/>
  <c r="O27" i="3"/>
  <c r="L27" i="3"/>
  <c r="P27" i="3"/>
  <c r="M27" i="3"/>
  <c r="I27" i="3"/>
  <c r="J27" i="3"/>
  <c r="G27" i="3"/>
  <c r="N11" i="1"/>
  <c r="Z11" i="1"/>
  <c r="AC11" i="1"/>
  <c r="Z9" i="1" l="1"/>
  <c r="R11" i="25"/>
  <c r="R10" i="25"/>
  <c r="R9" i="25"/>
  <c r="AA10" i="12"/>
  <c r="AA9" i="12"/>
  <c r="S11" i="23"/>
  <c r="S10" i="23"/>
  <c r="S9" i="23"/>
  <c r="Z21" i="12" l="1"/>
  <c r="B10" i="12" l="1"/>
  <c r="J15" i="2"/>
  <c r="N9" i="1"/>
  <c r="N10" i="1"/>
  <c r="F13" i="26" l="1"/>
  <c r="G13" i="26"/>
  <c r="H13" i="26"/>
  <c r="I13" i="26"/>
  <c r="J13" i="26"/>
  <c r="K13" i="26"/>
  <c r="E13" i="26"/>
  <c r="L13" i="26" s="1"/>
  <c r="L11" i="26"/>
  <c r="L10" i="26" s="1"/>
  <c r="L9" i="26"/>
  <c r="H9" i="7" s="1"/>
  <c r="E11" i="26"/>
  <c r="E9" i="26"/>
  <c r="E9" i="7" s="1"/>
  <c r="D9" i="7" s="1"/>
  <c r="K11" i="26"/>
  <c r="K10" i="26" s="1"/>
  <c r="J11" i="26"/>
  <c r="J10" i="26" s="1"/>
  <c r="H11" i="26"/>
  <c r="H10" i="26" s="1"/>
  <c r="G11" i="26"/>
  <c r="G10" i="26" s="1"/>
  <c r="F11" i="26"/>
  <c r="F10" i="26" s="1"/>
  <c r="L8" i="26"/>
  <c r="K9" i="26"/>
  <c r="K8" i="26" s="1"/>
  <c r="J9" i="26"/>
  <c r="J8" i="26" s="1"/>
  <c r="H9" i="26"/>
  <c r="H8" i="26" s="1"/>
  <c r="G9" i="26"/>
  <c r="G8" i="26" s="1"/>
  <c r="F9" i="26"/>
  <c r="D9" i="26" s="1"/>
  <c r="F8" i="26" l="1"/>
  <c r="F12" i="26" s="1"/>
  <c r="G12" i="26"/>
  <c r="J12" i="26"/>
  <c r="D13" i="26"/>
  <c r="L12" i="26"/>
  <c r="H12" i="26"/>
  <c r="D11" i="26"/>
  <c r="D10" i="26" s="1"/>
  <c r="I11" i="26"/>
  <c r="I10" i="26" s="1"/>
  <c r="K12" i="26"/>
  <c r="I9" i="26"/>
  <c r="I8" i="26" s="1"/>
  <c r="E8" i="26"/>
  <c r="E10" i="26"/>
  <c r="A18" i="25"/>
  <c r="A17" i="25"/>
  <c r="A16" i="25"/>
  <c r="A15" i="25"/>
  <c r="AA14" i="25"/>
  <c r="A14" i="25"/>
  <c r="A13" i="25"/>
  <c r="H12" i="25"/>
  <c r="G12" i="25"/>
  <c r="A12" i="25"/>
  <c r="L16" i="4"/>
  <c r="Q15" i="3"/>
  <c r="Q16" i="3"/>
  <c r="Q17" i="3"/>
  <c r="Q18" i="3"/>
  <c r="E12" i="4"/>
  <c r="E13" i="7" s="1"/>
  <c r="Q14" i="3" l="1"/>
  <c r="Q27" i="3" s="1"/>
  <c r="I12" i="26"/>
  <c r="E12" i="26"/>
  <c r="D8" i="26"/>
  <c r="D12" i="26" s="1"/>
  <c r="I12" i="25"/>
  <c r="R17" i="3"/>
  <c r="AA17" i="3" s="1"/>
  <c r="A17" i="3"/>
  <c r="R18" i="3"/>
  <c r="AA18" i="3" s="1"/>
  <c r="A18" i="3"/>
  <c r="R15" i="3"/>
  <c r="AA15" i="3" s="1"/>
  <c r="L12" i="4" l="1"/>
  <c r="H13" i="7" s="1"/>
  <c r="F15" i="24"/>
  <c r="G15" i="24"/>
  <c r="H15" i="24"/>
  <c r="I15" i="24"/>
  <c r="J15" i="24"/>
  <c r="E15" i="24"/>
  <c r="J12" i="24"/>
  <c r="J13" i="24"/>
  <c r="J11" i="24"/>
  <c r="J9" i="24"/>
  <c r="E12" i="24"/>
  <c r="E13" i="24"/>
  <c r="E11" i="24"/>
  <c r="E9" i="24"/>
  <c r="A15" i="23"/>
  <c r="A14" i="23"/>
  <c r="A13" i="23"/>
  <c r="A12" i="23"/>
  <c r="D15" i="24"/>
  <c r="H13" i="24"/>
  <c r="G13" i="24"/>
  <c r="F13" i="24"/>
  <c r="H12" i="24"/>
  <c r="G12" i="24"/>
  <c r="F12" i="24"/>
  <c r="D12" i="24" s="1"/>
  <c r="I11" i="24"/>
  <c r="H11" i="24"/>
  <c r="G11" i="24"/>
  <c r="F11" i="24"/>
  <c r="D11" i="24" s="1"/>
  <c r="H9" i="24"/>
  <c r="H8" i="24" s="1"/>
  <c r="G9" i="24"/>
  <c r="G8" i="24" s="1"/>
  <c r="F9" i="24"/>
  <c r="F8" i="24" s="1"/>
  <c r="E8" i="24"/>
  <c r="I11" i="23"/>
  <c r="G11" i="23"/>
  <c r="F11" i="23"/>
  <c r="A11" i="23"/>
  <c r="O10" i="12"/>
  <c r="O9" i="12"/>
  <c r="N11" i="12"/>
  <c r="G10" i="24" l="1"/>
  <c r="G14" i="24" s="1"/>
  <c r="D9" i="24"/>
  <c r="D8" i="24" s="1"/>
  <c r="D13" i="24"/>
  <c r="D10" i="24" s="1"/>
  <c r="F10" i="24"/>
  <c r="F14" i="24" s="1"/>
  <c r="H10" i="24"/>
  <c r="H14" i="24" s="1"/>
  <c r="E10" i="24"/>
  <c r="E14" i="24" s="1"/>
  <c r="H11" i="23"/>
  <c r="J8" i="24"/>
  <c r="J10" i="24"/>
  <c r="D14" i="24" l="1"/>
  <c r="J14" i="24"/>
  <c r="Q19" i="24" s="1"/>
  <c r="K12" i="1" l="1"/>
  <c r="J12" i="1"/>
  <c r="AC10" i="1"/>
  <c r="AC9" i="1"/>
  <c r="M12" i="1"/>
  <c r="E14" i="4" l="1"/>
  <c r="F14" i="4"/>
  <c r="G14" i="4"/>
  <c r="H14" i="4"/>
  <c r="J14" i="4"/>
  <c r="K14" i="4"/>
  <c r="K16" i="4"/>
  <c r="K13" i="4"/>
  <c r="K11" i="4"/>
  <c r="K9" i="4"/>
  <c r="K8" i="4" s="1"/>
  <c r="J16" i="4"/>
  <c r="J13" i="4"/>
  <c r="J11" i="4"/>
  <c r="J9" i="4"/>
  <c r="I14" i="4" l="1"/>
  <c r="D14" i="4"/>
  <c r="K10" i="4"/>
  <c r="K15" i="4" s="1"/>
  <c r="J8" i="4"/>
  <c r="J10" i="4"/>
  <c r="K11" i="12"/>
  <c r="L11" i="12"/>
  <c r="J11" i="13"/>
  <c r="J10" i="13"/>
  <c r="J12" i="13"/>
  <c r="L11" i="4"/>
  <c r="H12" i="7" s="1"/>
  <c r="R16" i="3"/>
  <c r="R14" i="3" s="1"/>
  <c r="R27" i="3" s="1"/>
  <c r="L9" i="4"/>
  <c r="H10" i="7" s="1"/>
  <c r="J12" i="2"/>
  <c r="J9" i="2"/>
  <c r="J13" i="2"/>
  <c r="H16" i="7" l="1"/>
  <c r="J8" i="13"/>
  <c r="J7" i="13" s="1"/>
  <c r="L14" i="4"/>
  <c r="H15" i="7" s="1"/>
  <c r="AA16" i="3"/>
  <c r="L13" i="4"/>
  <c r="J8" i="2"/>
  <c r="L12" i="1"/>
  <c r="O11" i="12"/>
  <c r="Z22" i="12" s="1"/>
  <c r="L8" i="4"/>
  <c r="J15" i="4"/>
  <c r="J9" i="13"/>
  <c r="M11" i="12"/>
  <c r="L10" i="4" l="1"/>
  <c r="L15" i="4" s="1"/>
  <c r="J13" i="13"/>
  <c r="H8" i="7"/>
  <c r="H7" i="7" s="1"/>
  <c r="Q18" i="13"/>
  <c r="N12" i="1"/>
  <c r="J11" i="2"/>
  <c r="H14" i="7" l="1"/>
  <c r="H11" i="7" s="1"/>
  <c r="H17" i="7" s="1"/>
  <c r="J10" i="2"/>
  <c r="J14" i="2" s="1"/>
  <c r="B16" i="3" l="1"/>
  <c r="A16" i="3" l="1"/>
  <c r="E10" i="13" l="1"/>
  <c r="E11" i="13"/>
  <c r="E12" i="13"/>
  <c r="E8" i="13"/>
  <c r="E7" i="13" l="1"/>
  <c r="E9" i="13"/>
  <c r="E13" i="13" l="1"/>
  <c r="AD33" i="12" l="1"/>
  <c r="H16" i="4" l="1"/>
  <c r="G16" i="4"/>
  <c r="H13" i="4"/>
  <c r="H11" i="4"/>
  <c r="H9" i="4"/>
  <c r="G13" i="4"/>
  <c r="G11" i="4"/>
  <c r="G9" i="4"/>
  <c r="I13" i="4" l="1"/>
  <c r="I9" i="4"/>
  <c r="G10" i="7" s="1"/>
  <c r="I11" i="4"/>
  <c r="G12" i="7" s="1"/>
  <c r="H8" i="4"/>
  <c r="G8" i="4"/>
  <c r="H10" i="4"/>
  <c r="G10" i="4"/>
  <c r="H11" i="2"/>
  <c r="H12" i="2"/>
  <c r="H13" i="2"/>
  <c r="H9" i="2"/>
  <c r="H15" i="2"/>
  <c r="G15" i="2"/>
  <c r="G12" i="2"/>
  <c r="G13" i="2"/>
  <c r="G11" i="2"/>
  <c r="G9" i="2"/>
  <c r="G15" i="4" l="1"/>
  <c r="H15" i="4"/>
  <c r="G10" i="2"/>
  <c r="H10" i="2"/>
  <c r="G8" i="2"/>
  <c r="G14" i="2" s="1"/>
  <c r="H8" i="2"/>
  <c r="G12" i="1"/>
  <c r="H12" i="1"/>
  <c r="H14" i="2" l="1"/>
  <c r="I12" i="1"/>
  <c r="H10" i="13"/>
  <c r="H11" i="13"/>
  <c r="H12" i="13"/>
  <c r="H8" i="13"/>
  <c r="H7" i="13" s="1"/>
  <c r="H14" i="13"/>
  <c r="G14" i="13"/>
  <c r="G10" i="13"/>
  <c r="G11" i="13"/>
  <c r="G12" i="13"/>
  <c r="G8" i="13"/>
  <c r="G7" i="13" s="1"/>
  <c r="I12" i="24"/>
  <c r="H9" i="13" l="1"/>
  <c r="H13" i="13" s="1"/>
  <c r="G9" i="13"/>
  <c r="G13" i="13" s="1"/>
  <c r="H11" i="12"/>
  <c r="K16" i="3"/>
  <c r="K14" i="3" s="1"/>
  <c r="K27" i="3" s="1"/>
  <c r="I9" i="24" l="1"/>
  <c r="I8" i="24" s="1"/>
  <c r="I13" i="24"/>
  <c r="I10" i="24" s="1"/>
  <c r="J11" i="12"/>
  <c r="I11" i="12"/>
  <c r="I14" i="24" l="1"/>
  <c r="F16" i="4"/>
  <c r="E16" i="4"/>
  <c r="F13" i="4"/>
  <c r="F11" i="4"/>
  <c r="F12" i="7" s="1"/>
  <c r="F9" i="4"/>
  <c r="F10" i="7" s="1"/>
  <c r="E13" i="4"/>
  <c r="E11" i="4"/>
  <c r="E12" i="7" s="1"/>
  <c r="E9" i="4"/>
  <c r="E10" i="7" s="1"/>
  <c r="E10" i="4" l="1"/>
  <c r="E8" i="4"/>
  <c r="F8" i="4"/>
  <c r="F10" i="4"/>
  <c r="F15" i="4" l="1"/>
  <c r="E15" i="4"/>
  <c r="A11" i="12"/>
  <c r="A12" i="12"/>
  <c r="A13" i="12"/>
  <c r="A14" i="12"/>
  <c r="A15" i="12"/>
  <c r="A16" i="12"/>
  <c r="F14" i="13" l="1"/>
  <c r="I14" i="13"/>
  <c r="E14" i="13"/>
  <c r="I10" i="13"/>
  <c r="F10" i="13"/>
  <c r="I11" i="13"/>
  <c r="I12" i="13"/>
  <c r="F11" i="13"/>
  <c r="F12" i="13"/>
  <c r="I8" i="13"/>
  <c r="F8" i="13"/>
  <c r="G11" i="12"/>
  <c r="F11" i="12"/>
  <c r="I7" i="13" l="1"/>
  <c r="F7" i="13"/>
  <c r="I9" i="13"/>
  <c r="D11" i="13"/>
  <c r="D12" i="13"/>
  <c r="D10" i="13"/>
  <c r="F9" i="13"/>
  <c r="D8" i="13"/>
  <c r="D7" i="13" s="1"/>
  <c r="D14" i="13"/>
  <c r="F13" i="13" l="1"/>
  <c r="I13" i="13"/>
  <c r="D9" i="13"/>
  <c r="D13" i="13" s="1"/>
  <c r="F11" i="2" l="1"/>
  <c r="F14" i="7" s="1"/>
  <c r="F12" i="2"/>
  <c r="F15" i="7" s="1"/>
  <c r="F13" i="2"/>
  <c r="F16" i="7" s="1"/>
  <c r="F9" i="2"/>
  <c r="F8" i="7" s="1"/>
  <c r="E9" i="2"/>
  <c r="E8" i="7" s="1"/>
  <c r="D10" i="7" l="1"/>
  <c r="F11" i="7"/>
  <c r="D16" i="4"/>
  <c r="I16" i="4" s="1"/>
  <c r="I8" i="4"/>
  <c r="D11" i="4"/>
  <c r="D13" i="4"/>
  <c r="D9" i="4"/>
  <c r="I10" i="4"/>
  <c r="I9" i="2"/>
  <c r="G8" i="7" s="1"/>
  <c r="E11" i="2"/>
  <c r="E14" i="7" s="1"/>
  <c r="I11" i="2"/>
  <c r="G14" i="7" s="1"/>
  <c r="E12" i="2"/>
  <c r="E15" i="7" s="1"/>
  <c r="I12" i="2"/>
  <c r="G15" i="7" s="1"/>
  <c r="E13" i="2"/>
  <c r="E16" i="7" s="1"/>
  <c r="I13" i="2"/>
  <c r="G16" i="7" s="1"/>
  <c r="E8" i="2"/>
  <c r="F12" i="1"/>
  <c r="E12" i="1"/>
  <c r="I15" i="4" l="1"/>
  <c r="E11" i="7"/>
  <c r="D11" i="2"/>
  <c r="D14" i="7"/>
  <c r="D13" i="2"/>
  <c r="D16" i="7"/>
  <c r="D12" i="2"/>
  <c r="D15" i="7"/>
  <c r="D12" i="7"/>
  <c r="D8" i="7"/>
  <c r="F7" i="7"/>
  <c r="F17" i="7" s="1"/>
  <c r="G7" i="7"/>
  <c r="E7" i="7"/>
  <c r="D8" i="4"/>
  <c r="D10" i="4"/>
  <c r="D15" i="4" l="1"/>
  <c r="E17" i="7"/>
  <c r="G11" i="7"/>
  <c r="G17" i="7" s="1"/>
  <c r="D10" i="2"/>
  <c r="D7" i="7"/>
  <c r="D11" i="7"/>
  <c r="F15" i="2"/>
  <c r="F18" i="7" s="1"/>
  <c r="I15" i="2"/>
  <c r="G18" i="7" s="1"/>
  <c r="E15" i="2"/>
  <c r="F10" i="2"/>
  <c r="F8" i="2"/>
  <c r="E18" i="7" l="1"/>
  <c r="H18" i="7" s="1"/>
  <c r="F14" i="2"/>
  <c r="D17" i="7"/>
  <c r="I8" i="2"/>
  <c r="E10" i="2"/>
  <c r="E14" i="2" s="1"/>
  <c r="I10" i="2"/>
  <c r="D9" i="2"/>
  <c r="D8" i="2" s="1"/>
  <c r="D14" i="2" s="1"/>
  <c r="D15" i="2"/>
  <c r="I14" i="2" l="1"/>
  <c r="D18" i="7"/>
</calcChain>
</file>

<file path=xl/comments1.xml><?xml version="1.0" encoding="utf-8"?>
<comments xmlns="http://schemas.openxmlformats.org/spreadsheetml/2006/main">
  <authors>
    <author>AutoBVT</author>
  </authors>
  <commentList>
    <comment ref="K16" authorId="0" shapeId="0">
      <text>
        <r>
          <rPr>
            <b/>
            <sz val="9"/>
            <color indexed="81"/>
            <rFont val="Tahoma"/>
            <family val="2"/>
          </rPr>
          <t>AutoBVT:</t>
        </r>
        <r>
          <rPr>
            <sz val="9"/>
            <color indexed="81"/>
            <rFont val="Tahoma"/>
            <family val="2"/>
          </rPr>
          <t xml:space="preserve">
+0,6</t>
        </r>
      </text>
    </comment>
  </commentList>
</comments>
</file>

<file path=xl/sharedStrings.xml><?xml version="1.0" encoding="utf-8"?>
<sst xmlns="http://schemas.openxmlformats.org/spreadsheetml/2006/main" count="557" uniqueCount="133">
  <si>
    <t>BẢNG THỐNG KÊ DIỆN TÍCH, LOẠI ĐẤT, CHỦ SỬ DỤNG THEO HIỆN TRẠNG</t>
  </si>
  <si>
    <t>STT</t>
  </si>
  <si>
    <t>GCNQSDĐ (nếu có)</t>
  </si>
  <si>
    <t>Ghi chú</t>
  </si>
  <si>
    <t>Chủ quản lý, sử dụng</t>
  </si>
  <si>
    <t>Tờ bản đồ</t>
  </si>
  <si>
    <t>Số thửa</t>
  </si>
  <si>
    <r>
      <t>Diện tích (m</t>
    </r>
    <r>
      <rPr>
        <b/>
        <vertAlign val="superscript"/>
        <sz val="12"/>
        <rFont val="Times New Roman"/>
        <family val="1"/>
      </rPr>
      <t>2</t>
    </r>
    <r>
      <rPr>
        <b/>
        <sz val="12"/>
        <rFont val="Times New Roman"/>
        <family val="1"/>
      </rPr>
      <t>)</t>
    </r>
  </si>
  <si>
    <t>Loại đất</t>
  </si>
  <si>
    <t>Tờ BĐĐC</t>
  </si>
  <si>
    <r>
      <t>Diện tích
 (m</t>
    </r>
    <r>
      <rPr>
        <b/>
        <vertAlign val="superscript"/>
        <sz val="12"/>
        <rFont val="Times New Roman"/>
        <family val="1"/>
      </rPr>
      <t>2</t>
    </r>
    <r>
      <rPr>
        <b/>
        <sz val="12"/>
        <rFont val="Times New Roman"/>
        <family val="1"/>
      </rPr>
      <t>)</t>
    </r>
  </si>
  <si>
    <t>Chỉnh lý</t>
  </si>
  <si>
    <t>LUC</t>
  </si>
  <si>
    <t>DTL</t>
  </si>
  <si>
    <t>DGT</t>
  </si>
  <si>
    <t>ONT</t>
  </si>
  <si>
    <t>CLN</t>
  </si>
  <si>
    <t>Tổng cộng</t>
  </si>
  <si>
    <t>CÔNG TY CP ĐO ĐẠC VÀ XÂY DỰNG 168 QUẢNG NGÃI</t>
  </si>
  <si>
    <t xml:space="preserve">       Người lập                             Người kiểm tra</t>
  </si>
  <si>
    <t xml:space="preserve"> </t>
  </si>
  <si>
    <t>CB Địa chính xã</t>
  </si>
  <si>
    <t>CHỦ TỊCH</t>
  </si>
  <si>
    <t>BẢNG TỔNG HỢP DIỆN TÍCH</t>
  </si>
  <si>
    <t>Tỷ lệ 1/2000</t>
  </si>
  <si>
    <r>
      <t>Tờ 1, ĐVT:m</t>
    </r>
    <r>
      <rPr>
        <i/>
        <vertAlign val="superscript"/>
        <sz val="11"/>
        <rFont val="Times New Roman"/>
        <family val="1"/>
      </rPr>
      <t>2</t>
    </r>
  </si>
  <si>
    <t>Ký hiệu</t>
  </si>
  <si>
    <t>Khối lượng thực hiện</t>
  </si>
  <si>
    <t>Tổng diện tích</t>
  </si>
  <si>
    <t xml:space="preserve">Chỉnh lý </t>
  </si>
  <si>
    <t>Diện tích quy hoạch</t>
  </si>
  <si>
    <t>I</t>
  </si>
  <si>
    <t>ĐẤT NÔNG NGHIỆP</t>
  </si>
  <si>
    <t>NNP</t>
  </si>
  <si>
    <t>Đất chuyên trồng lúa nước</t>
  </si>
  <si>
    <t>Đất trồng cây lâu năm</t>
  </si>
  <si>
    <t>II</t>
  </si>
  <si>
    <t>ĐẤT PHI NÔNG NGHIỆP</t>
  </si>
  <si>
    <t>PNN</t>
  </si>
  <si>
    <t>Đất ở tại nông thôn</t>
  </si>
  <si>
    <t>Đất giao thông</t>
  </si>
  <si>
    <t>Đất thuỷ lợi</t>
  </si>
  <si>
    <t>Tổng số thửa</t>
  </si>
  <si>
    <t xml:space="preserve">      Người lập                                     Người kiểm tra</t>
  </si>
  <si>
    <t>Địa điểm: Xã Phổ Phong, thị xã Đức Phổ, tỉnh Quảng Ngãi</t>
  </si>
  <si>
    <t>UBND xã</t>
  </si>
  <si>
    <t>ONT+BHK</t>
  </si>
  <si>
    <t>Đất ở tại nông thôn và Đất bằng trồng cây hàng năm khác</t>
  </si>
  <si>
    <t>Tờ BĐĐC tỷ lệ 1/2000 đo vẽ năm 2005</t>
  </si>
  <si>
    <t>Trích lục</t>
  </si>
  <si>
    <t>Tờ 1</t>
  </si>
  <si>
    <r>
      <t>Tờ 2, ĐVT:m</t>
    </r>
    <r>
      <rPr>
        <i/>
        <vertAlign val="superscript"/>
        <sz val="11"/>
        <rFont val="Times New Roman"/>
        <family val="1"/>
      </rPr>
      <t>2</t>
    </r>
  </si>
  <si>
    <t>UBND XÃ PHỔ PHONG</t>
  </si>
  <si>
    <t>HSKT</t>
  </si>
  <si>
    <t>Sổ đỏ</t>
  </si>
  <si>
    <t>GCN</t>
  </si>
  <si>
    <t>Tờ 4</t>
  </si>
  <si>
    <r>
      <t>Tờ 4, ĐVT:m</t>
    </r>
    <r>
      <rPr>
        <i/>
        <vertAlign val="superscript"/>
        <sz val="11"/>
        <rFont val="Times New Roman"/>
        <family val="1"/>
      </rPr>
      <t>2</t>
    </r>
  </si>
  <si>
    <t>Tổng (I+II)</t>
  </si>
  <si>
    <t>Trong HLATGT</t>
  </si>
  <si>
    <t>Ngoài HLATGT</t>
  </si>
  <si>
    <t>Tổng quy hoạch</t>
  </si>
  <si>
    <t>Tổng Quy hoạch</t>
  </si>
  <si>
    <t>Dự án: Tiểu dự án Bồi thường, hỗ trợ, tái định cư Dự án thành phần đoạn Quảng Ngãi - Hoài Nhơn, đoạn qua tỉnh Quảng Ngãi thuộc Dự án xây dựng công trình đường bộ cao tốc Bắc - Nam phía Đông, giai đoạn 2021-2025</t>
  </si>
  <si>
    <t>TBTHĐ</t>
  </si>
  <si>
    <t>Thẩm định</t>
  </si>
  <si>
    <t>Lê Thị Kim Ngọc                       Bùi Văn Sự</t>
  </si>
  <si>
    <t>Lê Thị Kim Ngọc                              Bùi Văn Sự</t>
  </si>
  <si>
    <t>Tờ BĐĐC khu đất chỉnh lý năm 2023 tỷ lệ 1/2000</t>
  </si>
  <si>
    <t>Quy hoạch cũ</t>
  </si>
  <si>
    <t xml:space="preserve">Tổng Quy hoạch </t>
  </si>
  <si>
    <t>Diện tích (m2)</t>
  </si>
  <si>
    <t>Diện tích quy hoạch cũ</t>
  </si>
  <si>
    <t>Diện tích quy hoạch mở rộng</t>
  </si>
  <si>
    <t>Quảng Ngãi, ngày        tháng      năm 2024</t>
  </si>
  <si>
    <t>Phổ Phong, ngày      tháng      năm 2024</t>
  </si>
  <si>
    <t>Quảng Ngãi, ngày      tháng      năm 2024</t>
  </si>
  <si>
    <t>KT. GIÁM ĐỐC</t>
  </si>
  <si>
    <t>PHÓ GIÁM ĐỐC</t>
  </si>
  <si>
    <t>Hồ sơ kĩ thuật</t>
  </si>
  <si>
    <t>Hồ sơ kỹ thuật</t>
  </si>
  <si>
    <t>Quy hoạch mở rộng lần 1</t>
  </si>
  <si>
    <t>Quy hoạch mở rộng lần 2</t>
  </si>
  <si>
    <t>Hộ bà Trần Thị Xuân</t>
  </si>
  <si>
    <t>Hộ ông Nguyễn Bá Nuôi và bà Nguyễn Thị Kim Giao</t>
  </si>
  <si>
    <t>Tờ 5</t>
  </si>
  <si>
    <t>Bà Lê Thị Tám, Bà Phạm Thị Xuân Hòa, Bà Phạm Thị Mỹ Thuận, Bà Phạm Lê Hoài Khanh đồng thừa kế</t>
  </si>
  <si>
    <t>Bà Huỳnh Thị Liên, Bà Lê Thị Ba, Bà Lê Thị Tư, Ông Lê Văn Tân, Ông Lê Văn Nghiêm, Bà Lê Thị Thới, Bà Lê Thị Tới, Ông Lê Văn Minh, Bà Lê Thị Mười đồng thừa kế</t>
  </si>
  <si>
    <t>xác nhận loại đất theo CV 2822/UBND</t>
  </si>
  <si>
    <t>AG 726383</t>
  </si>
  <si>
    <t>Phổ Phong 42 70-71</t>
  </si>
  <si>
    <r>
      <t>Tờ 5, ĐVT:m</t>
    </r>
    <r>
      <rPr>
        <i/>
        <vertAlign val="superscript"/>
        <sz val="11"/>
        <rFont val="Times New Roman"/>
        <family val="1"/>
      </rPr>
      <t>2</t>
    </r>
  </si>
  <si>
    <t>ONT+CLN</t>
  </si>
  <si>
    <t xml:space="preserve">Ông Nguyễn Tấn Á và bà Lữ Thị Quí Thuỳ </t>
  </si>
  <si>
    <t>Phổ Phong 42 6-7</t>
  </si>
  <si>
    <t>H 01152</t>
  </si>
  <si>
    <t>Bà Trần Thị Gái và ông Huỳnh Văn Quang</t>
  </si>
  <si>
    <t>Ông Huỳnh Minh Sỹ</t>
  </si>
  <si>
    <t>BR 046160</t>
  </si>
  <si>
    <t>Phổ Phong 2 103-104</t>
  </si>
  <si>
    <t>Phổ Phong 2 105-106</t>
  </si>
  <si>
    <t>BR 046226</t>
  </si>
  <si>
    <t>Đất ở tại nông thôn và đất trồng cây lâu năm</t>
  </si>
  <si>
    <r>
      <t>Tờ 1+2+3+4+5, ĐVT:m</t>
    </r>
    <r>
      <rPr>
        <i/>
        <vertAlign val="superscript"/>
        <sz val="11"/>
        <rFont val="Times New Roman"/>
        <family val="1"/>
      </rPr>
      <t>2</t>
    </r>
  </si>
  <si>
    <t>Tờ 3</t>
  </si>
  <si>
    <t>Hộ ông Lê Văn Tây và bà Phạm Thị Sự</t>
  </si>
  <si>
    <t>BHK</t>
  </si>
  <si>
    <t>Ông Đoàn Nhẫn và bà Lương Thị Kim Liên</t>
  </si>
  <si>
    <t>Đặng Minh Tiến</t>
  </si>
  <si>
    <t>AG 768111</t>
  </si>
  <si>
    <t>Vinh Xuan3 38-39</t>
  </si>
  <si>
    <r>
      <t>Tờ 3, ĐVT:m</t>
    </r>
    <r>
      <rPr>
        <i/>
        <vertAlign val="superscript"/>
        <sz val="11"/>
        <rFont val="Times New Roman"/>
        <family val="1"/>
      </rPr>
      <t>2</t>
    </r>
  </si>
  <si>
    <t>Đất bằng trồng cây hàng năm khác</t>
  </si>
  <si>
    <t>DC 137825</t>
  </si>
  <si>
    <t>Phổ Phong 40 3-4</t>
  </si>
  <si>
    <t>AG 775100</t>
  </si>
  <si>
    <t>Phổ Phong 10 28-29</t>
  </si>
  <si>
    <t>Tổng</t>
  </si>
  <si>
    <t>Tờ bản đồ số 2</t>
  </si>
  <si>
    <t>Tờ bản đồ số 1</t>
  </si>
  <si>
    <t>Tờ bản đồ số 3</t>
  </si>
  <si>
    <t>III</t>
  </si>
  <si>
    <t>Tờ bản đồ số 4</t>
  </si>
  <si>
    <t>IV</t>
  </si>
  <si>
    <t>Tờ bản đồ số 5</t>
  </si>
  <si>
    <t>V</t>
  </si>
  <si>
    <t>VI</t>
  </si>
  <si>
    <t>Dự án thành phần đoạn Quảng Ngãi - Hoài Nhơn, đoạn qua tỉnh Quảng Ngãi thuộc Dự án xây dựng công trình 
đường bộ cao tốc Bắc - Nam phía Đông, giai đoạn 2021-2025</t>
  </si>
  <si>
    <t>AA 00374915</t>
  </si>
  <si>
    <t>Bà Lê Thị Tám</t>
  </si>
  <si>
    <t>BẢNG TỔNG HỢP DANH SÁCH ĐỀ NGHỊ BAN HÀNH THÔNG BÁO THU HỒI ĐẤT ĐỢT 02</t>
  </si>
  <si>
    <t>Chủ quản lý, sử dụng đất, chủ sở hữu tài sản trên đất</t>
  </si>
  <si>
    <t>( Kèm theo Thông báo số …./TB-UBND  ngày ……/6/2025 của UBND thị xã Đức Phổ)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</si>
</sst>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11"/>
      <color theme="1"/>
      <name val="Calibri"/>
      <family val="2"/>
      <scheme val="minor"/>
    </font>
    <font>
      <b/>
      <sz val="16"/>
      <name val="Times New Roman"/>
      <family val="1"/>
    </font>
    <font>
      <sz val="11"/>
      <name val="Times New Roman"/>
      <family val="1"/>
    </font>
    <font>
      <sz val="10"/>
      <name val=".VnTime"/>
      <family val="2"/>
    </font>
    <font>
      <i/>
      <sz val="14"/>
      <name val="Times New Roman"/>
      <family val="1"/>
    </font>
    <font>
      <b/>
      <sz val="12"/>
      <name val="Times New Roman"/>
      <family val="1"/>
    </font>
    <font>
      <sz val="12"/>
      <name val="Times New Roman"/>
      <family val="1"/>
    </font>
    <font>
      <b/>
      <vertAlign val="superscript"/>
      <sz val="12"/>
      <name val="Times New Roman"/>
      <family val="1"/>
    </font>
    <font>
      <i/>
      <sz val="13"/>
      <name val="Times New Roman"/>
      <family val="1"/>
    </font>
    <font>
      <sz val="13"/>
      <name val="Times New Roman"/>
      <family val="1"/>
    </font>
    <font>
      <b/>
      <sz val="13"/>
      <name val="Times New Roman"/>
      <family val="1"/>
    </font>
    <font>
      <i/>
      <sz val="12"/>
      <name val="Times New Roman"/>
      <family val="1"/>
    </font>
    <font>
      <sz val="10"/>
      <name val="Times New Roman"/>
      <family val="1"/>
    </font>
    <font>
      <i/>
      <sz val="11"/>
      <name val="Times New Roman"/>
      <family val="1"/>
    </font>
    <font>
      <i/>
      <vertAlign val="superscript"/>
      <sz val="11"/>
      <name val="Times New Roman"/>
      <family val="1"/>
    </font>
    <font>
      <b/>
      <sz val="10"/>
      <name val="Times New Roman"/>
      <family val="1"/>
    </font>
    <font>
      <b/>
      <sz val="9"/>
      <color indexed="81"/>
      <name val="Tahoma"/>
      <family val="2"/>
    </font>
    <font>
      <sz val="9"/>
      <color indexed="81"/>
      <name val="Tahoma"/>
      <family val="2"/>
    </font>
    <font>
      <sz val="11"/>
      <name val="Calibri"/>
      <family val="2"/>
      <scheme val="minor"/>
    </font>
    <font>
      <sz val="8"/>
      <name val="Calibri"/>
      <family val="2"/>
      <scheme val="minor"/>
    </font>
    <font>
      <b/>
      <sz val="11"/>
      <name val="Calibri"/>
      <family val="2"/>
      <scheme val="minor"/>
    </font>
    <font>
      <b/>
      <sz val="11"/>
      <name val="Times New Roman"/>
      <family val="1"/>
    </font>
    <font>
      <sz val="12"/>
      <color theme="1"/>
      <name val="Times New Roman"/>
      <family val="1"/>
    </font>
    <font>
      <sz val="12"/>
      <name val="Times New Roman"/>
      <family val="1"/>
      <charset val="163"/>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282">
    <xf numFmtId="0" fontId="0" fillId="0" borderId="0" xfId="0"/>
    <xf numFmtId="0" fontId="6"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horizontal="center" vertical="center"/>
    </xf>
    <xf numFmtId="1" fontId="9"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Alignment="1">
      <alignment horizontal="center" vertical="center"/>
    </xf>
    <xf numFmtId="0" fontId="8" fillId="0" borderId="0" xfId="1" applyFont="1" applyFill="1" applyAlignment="1">
      <alignment horizontal="center" vertical="center" wrapText="1" shrinkToFit="1"/>
    </xf>
    <xf numFmtId="0" fontId="10" fillId="0" borderId="4" xfId="0" applyFont="1" applyFill="1" applyBorder="1" applyAlignment="1">
      <alignment horizontal="center" vertical="center"/>
    </xf>
    <xf numFmtId="0" fontId="13" fillId="0" borderId="4" xfId="0" applyFont="1" applyFill="1" applyBorder="1" applyAlignment="1">
      <alignment horizontal="right" vertical="center"/>
    </xf>
    <xf numFmtId="0" fontId="6" fillId="0" borderId="0" xfId="0" applyFont="1" applyFill="1" applyAlignment="1">
      <alignment horizontal="center" vertical="center"/>
    </xf>
    <xf numFmtId="0" fontId="5" fillId="0" borderId="1" xfId="0" applyFont="1" applyFill="1" applyBorder="1" applyAlignment="1">
      <alignment horizontal="left" vertical="center"/>
    </xf>
    <xf numFmtId="164"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164" fontId="6" fillId="0" borderId="6" xfId="0" applyNumberFormat="1" applyFont="1" applyFill="1" applyBorder="1" applyAlignment="1">
      <alignment horizontal="center" vertical="center"/>
    </xf>
    <xf numFmtId="1" fontId="5" fillId="0" borderId="6"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left" vertical="center" wrapText="1"/>
    </xf>
    <xf numFmtId="164" fontId="5" fillId="0" borderId="7" xfId="0" applyNumberFormat="1" applyFont="1" applyFill="1" applyBorder="1" applyAlignment="1">
      <alignment horizontal="center" vertical="center"/>
    </xf>
    <xf numFmtId="164" fontId="5" fillId="0" borderId="6" xfId="0" applyNumberFormat="1" applyFont="1" applyFill="1" applyBorder="1" applyAlignment="1">
      <alignment horizontal="center" vertical="center"/>
    </xf>
    <xf numFmtId="1" fontId="5" fillId="0" borderId="7" xfId="0" applyNumberFormat="1" applyFont="1" applyFill="1" applyBorder="1" applyAlignment="1">
      <alignment horizontal="center" vertical="center"/>
    </xf>
    <xf numFmtId="0" fontId="5" fillId="0" borderId="0" xfId="0" applyFont="1" applyFill="1" applyAlignment="1">
      <alignment horizontal="center" vertical="center"/>
    </xf>
    <xf numFmtId="1" fontId="5" fillId="0" borderId="0" xfId="0" applyNumberFormat="1" applyFont="1" applyFill="1" applyAlignment="1">
      <alignment horizontal="center" vertical="center"/>
    </xf>
    <xf numFmtId="0" fontId="8" fillId="0" borderId="0" xfId="0" applyFont="1" applyFill="1" applyBorder="1" applyAlignment="1">
      <alignment vertical="center"/>
    </xf>
    <xf numFmtId="0" fontId="10" fillId="0" borderId="0" xfId="0" applyFont="1" applyFill="1" applyBorder="1" applyAlignment="1">
      <alignment vertical="center"/>
    </xf>
    <xf numFmtId="3" fontId="10" fillId="0" borderId="0" xfId="0" applyNumberFormat="1" applyFont="1" applyFill="1" applyBorder="1" applyAlignment="1">
      <alignment horizontal="center" vertical="center"/>
    </xf>
    <xf numFmtId="3" fontId="9" fillId="0" borderId="0" xfId="0" applyNumberFormat="1" applyFont="1" applyFill="1" applyBorder="1" applyAlignment="1">
      <alignment horizontal="center" vertical="center"/>
    </xf>
    <xf numFmtId="0" fontId="12" fillId="0" borderId="0" xfId="0" applyFont="1" applyFill="1" applyAlignment="1">
      <alignment vertical="center"/>
    </xf>
    <xf numFmtId="165" fontId="15" fillId="0" borderId="0" xfId="0" applyNumberFormat="1" applyFont="1" applyFill="1" applyAlignment="1">
      <alignment horizontal="center" vertical="center"/>
    </xf>
    <xf numFmtId="0" fontId="5" fillId="0" borderId="1" xfId="0" applyFont="1" applyFill="1" applyBorder="1" applyAlignment="1">
      <alignment horizontal="center" vertical="center"/>
    </xf>
    <xf numFmtId="0" fontId="10" fillId="0" borderId="0"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4" fillId="0" borderId="0" xfId="1" applyFont="1" applyFill="1" applyAlignment="1">
      <alignment vertical="center" wrapText="1" shrinkToFit="1"/>
    </xf>
    <xf numFmtId="0" fontId="4" fillId="0" borderId="0" xfId="0" applyFont="1" applyFill="1" applyBorder="1" applyAlignment="1">
      <alignment vertical="center" shrinkToFi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0" fillId="0" borderId="0" xfId="0" applyFont="1" applyFill="1" applyBorder="1" applyAlignment="1">
      <alignment horizontal="center" vertical="center"/>
    </xf>
    <xf numFmtId="1" fontId="5" fillId="0" borderId="1" xfId="0" applyNumberFormat="1" applyFont="1" applyFill="1" applyBorder="1" applyAlignment="1">
      <alignment horizontal="center" vertical="center"/>
    </xf>
    <xf numFmtId="165" fontId="6" fillId="0" borderId="6" xfId="0" applyNumberFormat="1" applyFont="1" applyFill="1" applyBorder="1" applyAlignment="1">
      <alignment horizontal="center" vertical="center"/>
    </xf>
    <xf numFmtId="164" fontId="0" fillId="0" borderId="0" xfId="0" applyNumberFormat="1"/>
    <xf numFmtId="1" fontId="0" fillId="0" borderId="0" xfId="0" applyNumberFormat="1"/>
    <xf numFmtId="165" fontId="0" fillId="0" borderId="0" xfId="0" applyNumberFormat="1"/>
    <xf numFmtId="164" fontId="6" fillId="2" borderId="9" xfId="0" applyNumberFormat="1" applyFont="1" applyFill="1" applyBorder="1" applyAlignment="1" applyProtection="1">
      <alignment horizontal="center" vertical="center"/>
    </xf>
    <xf numFmtId="0" fontId="6" fillId="2" borderId="9" xfId="0" applyFont="1" applyFill="1" applyBorder="1" applyAlignment="1">
      <alignment horizontal="center" vertical="center" wrapText="1"/>
    </xf>
    <xf numFmtId="164" fontId="6" fillId="2" borderId="9" xfId="0" applyNumberFormat="1" applyFont="1" applyFill="1" applyBorder="1" applyAlignment="1">
      <alignment horizontal="center" vertical="center" wrapText="1"/>
    </xf>
    <xf numFmtId="2" fontId="0" fillId="0" borderId="0" xfId="0" applyNumberFormat="1"/>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7"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2" borderId="1" xfId="0" applyFont="1" applyFill="1" applyBorder="1" applyAlignment="1">
      <alignment vertical="center"/>
    </xf>
    <xf numFmtId="164" fontId="5" fillId="2" borderId="1" xfId="0" applyNumberFormat="1" applyFont="1" applyFill="1" applyBorder="1" applyAlignment="1" applyProtection="1">
      <alignment horizontal="center" vertical="center"/>
    </xf>
    <xf numFmtId="0" fontId="5" fillId="0" borderId="0" xfId="0" applyFont="1" applyFill="1" applyBorder="1" applyAlignment="1">
      <alignment horizontal="center" vertical="center"/>
    </xf>
    <xf numFmtId="1" fontId="5" fillId="0" borderId="1" xfId="0" applyNumberFormat="1" applyFont="1" applyFill="1" applyBorder="1" applyAlignment="1">
      <alignment horizontal="center" vertical="center"/>
    </xf>
    <xf numFmtId="164" fontId="4" fillId="2" borderId="0" xfId="0" applyNumberFormat="1" applyFont="1" applyFill="1" applyBorder="1" applyAlignment="1">
      <alignment horizontal="center" vertical="center" shrinkToFit="1"/>
    </xf>
    <xf numFmtId="164" fontId="5" fillId="2" borderId="0" xfId="0" applyNumberFormat="1" applyFont="1" applyFill="1" applyBorder="1" applyAlignment="1">
      <alignment horizontal="center" vertical="center"/>
    </xf>
    <xf numFmtId="164" fontId="9" fillId="2" borderId="0" xfId="0" applyNumberFormat="1" applyFont="1" applyFill="1" applyBorder="1" applyAlignment="1">
      <alignment horizontal="center" vertical="center"/>
    </xf>
    <xf numFmtId="164" fontId="6" fillId="2"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0" xfId="0" applyFont="1" applyFill="1" applyBorder="1" applyAlignment="1">
      <alignment horizontal="center" vertical="center"/>
    </xf>
    <xf numFmtId="1" fontId="5" fillId="0" borderId="1" xfId="0" applyNumberFormat="1" applyFont="1" applyFill="1" applyBorder="1" applyAlignment="1">
      <alignment horizontal="center" vertical="center"/>
    </xf>
    <xf numFmtId="4" fontId="6" fillId="2" borderId="0" xfId="0" applyNumberFormat="1" applyFont="1" applyFill="1" applyBorder="1" applyAlignment="1">
      <alignment horizontal="center" vertical="center"/>
    </xf>
    <xf numFmtId="0" fontId="4" fillId="2" borderId="0" xfId="0" applyFont="1" applyFill="1" applyBorder="1" applyAlignment="1">
      <alignment horizontal="left" vertical="center" shrinkToFit="1"/>
    </xf>
    <xf numFmtId="0" fontId="2"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0" xfId="0" applyFont="1" applyFill="1" applyBorder="1" applyAlignment="1">
      <alignment horizontal="left" vertical="center"/>
    </xf>
    <xf numFmtId="0" fontId="9" fillId="2" borderId="0" xfId="0" applyFont="1" applyFill="1" applyBorder="1" applyAlignment="1">
      <alignment horizontal="center" vertical="center"/>
    </xf>
    <xf numFmtId="0" fontId="9" fillId="2" borderId="0" xfId="0" applyFont="1" applyFill="1" applyBorder="1" applyAlignment="1">
      <alignment horizontal="left" vertical="center"/>
    </xf>
    <xf numFmtId="0" fontId="6" fillId="2" borderId="0" xfId="0" applyFont="1" applyFill="1" applyBorder="1" applyAlignment="1">
      <alignment horizontal="left" vertical="center"/>
    </xf>
    <xf numFmtId="165" fontId="6" fillId="2" borderId="0" xfId="0" applyNumberFormat="1" applyFont="1" applyFill="1" applyBorder="1" applyAlignment="1">
      <alignment horizontal="center" vertical="center"/>
    </xf>
    <xf numFmtId="1" fontId="6" fillId="2" borderId="0" xfId="0" applyNumberFormat="1" applyFont="1" applyFill="1" applyBorder="1" applyAlignment="1">
      <alignment horizontal="center" vertical="center"/>
    </xf>
    <xf numFmtId="2" fontId="6" fillId="2" borderId="0" xfId="0" applyNumberFormat="1" applyFont="1" applyFill="1" applyBorder="1" applyAlignment="1">
      <alignment horizontal="center" vertical="center"/>
    </xf>
    <xf numFmtId="1" fontId="9" fillId="2" borderId="0" xfId="0" applyNumberFormat="1" applyFont="1" applyFill="1" applyBorder="1" applyAlignment="1">
      <alignment horizontal="center" vertical="center"/>
    </xf>
    <xf numFmtId="0" fontId="11" fillId="2" borderId="0" xfId="0" applyFont="1" applyFill="1" applyBorder="1" applyAlignment="1">
      <alignment horizontal="center" vertical="center" shrinkToFit="1"/>
    </xf>
    <xf numFmtId="0" fontId="8" fillId="2" borderId="0" xfId="0" applyFont="1" applyFill="1" applyBorder="1" applyAlignment="1">
      <alignment horizontal="left" vertical="center" shrinkToFit="1"/>
    </xf>
    <xf numFmtId="164" fontId="11" fillId="2" borderId="0" xfId="0" applyNumberFormat="1" applyFont="1" applyFill="1" applyBorder="1" applyAlignment="1">
      <alignment horizontal="center" vertical="center" shrinkToFit="1"/>
    </xf>
    <xf numFmtId="0" fontId="2" fillId="2" borderId="0" xfId="0" applyFont="1" applyFill="1" applyBorder="1" applyAlignment="1">
      <alignment horizontal="left" vertical="center"/>
    </xf>
    <xf numFmtId="164" fontId="5" fillId="2" borderId="0" xfId="0" applyNumberFormat="1" applyFont="1" applyFill="1" applyBorder="1" applyAlignment="1" applyProtection="1">
      <alignment horizontal="center" vertical="center"/>
    </xf>
    <xf numFmtId="0" fontId="13"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9" xfId="0" applyFont="1" applyFill="1" applyBorder="1" applyAlignment="1" applyProtection="1">
      <alignment horizontal="center" vertical="center"/>
    </xf>
    <xf numFmtId="0" fontId="6" fillId="2" borderId="9" xfId="0" applyFont="1" applyFill="1" applyBorder="1" applyAlignment="1">
      <alignment horizontal="center" vertical="center"/>
    </xf>
    <xf numFmtId="0" fontId="10" fillId="0" borderId="0" xfId="0" applyFont="1" applyFill="1" applyBorder="1" applyAlignment="1">
      <alignment horizontal="center" vertical="center"/>
    </xf>
    <xf numFmtId="0" fontId="6" fillId="2" borderId="9" xfId="0" applyFont="1" applyFill="1" applyBorder="1" applyAlignment="1" applyProtection="1">
      <alignment horizontal="left" vertical="center"/>
    </xf>
    <xf numFmtId="0" fontId="6" fillId="2" borderId="9" xfId="0" applyFont="1" applyFill="1" applyBorder="1" applyAlignment="1" applyProtection="1">
      <alignment horizontal="left" vertical="center" wrapText="1"/>
    </xf>
    <xf numFmtId="0" fontId="10"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wrapText="1"/>
    </xf>
    <xf numFmtId="164" fontId="6" fillId="0" borderId="8" xfId="0" applyNumberFormat="1" applyFont="1" applyFill="1" applyBorder="1" applyAlignment="1">
      <alignment horizontal="center" vertical="center"/>
    </xf>
    <xf numFmtId="1" fontId="5" fillId="0" borderId="8"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9" xfId="0" applyFont="1" applyFill="1" applyBorder="1" applyAlignment="1">
      <alignment horizontal="left" vertical="center" wrapText="1"/>
    </xf>
    <xf numFmtId="164" fontId="6" fillId="0" borderId="9" xfId="0" applyNumberFormat="1" applyFont="1" applyFill="1" applyBorder="1" applyAlignment="1">
      <alignment horizontal="center" vertical="center"/>
    </xf>
    <xf numFmtId="1" fontId="5" fillId="0" borderId="9" xfId="0" applyNumberFormat="1" applyFont="1" applyFill="1" applyBorder="1" applyAlignment="1">
      <alignment horizontal="center" vertical="center"/>
    </xf>
    <xf numFmtId="165" fontId="6" fillId="0" borderId="8" xfId="0" applyNumberFormat="1" applyFont="1" applyFill="1" applyBorder="1" applyAlignment="1">
      <alignment horizontal="center" vertical="center"/>
    </xf>
    <xf numFmtId="165" fontId="6" fillId="0" borderId="9" xfId="0" applyNumberFormat="1" applyFont="1" applyFill="1" applyBorder="1" applyAlignment="1">
      <alignment horizontal="center" vertical="center"/>
    </xf>
    <xf numFmtId="164" fontId="9" fillId="2" borderId="0" xfId="0" applyNumberFormat="1" applyFont="1" applyFill="1" applyBorder="1" applyAlignment="1">
      <alignment horizontal="left" vertical="center"/>
    </xf>
    <xf numFmtId="0" fontId="18" fillId="2" borderId="0" xfId="0" applyFont="1" applyFill="1" applyAlignment="1">
      <alignment vertical="center"/>
    </xf>
    <xf numFmtId="165" fontId="5" fillId="0" borderId="0" xfId="0" applyNumberFormat="1" applyFont="1" applyFill="1" applyAlignment="1">
      <alignment horizontal="center" vertical="center"/>
    </xf>
    <xf numFmtId="165" fontId="9" fillId="2"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wrapText="1"/>
    </xf>
    <xf numFmtId="165" fontId="18" fillId="2" borderId="0" xfId="0" applyNumberFormat="1" applyFont="1" applyFill="1" applyAlignment="1">
      <alignment vertical="center"/>
    </xf>
    <xf numFmtId="164" fontId="18" fillId="2" borderId="0" xfId="0" applyNumberFormat="1" applyFont="1" applyFill="1" applyAlignment="1">
      <alignment vertical="center"/>
    </xf>
    <xf numFmtId="164" fontId="5" fillId="2" borderId="0" xfId="0" applyNumberFormat="1" applyFont="1" applyFill="1" applyBorder="1" applyAlignment="1" applyProtection="1">
      <alignment vertical="center"/>
    </xf>
    <xf numFmtId="164" fontId="2"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4" fillId="2" borderId="0" xfId="1" applyFont="1" applyFill="1" applyAlignment="1">
      <alignment horizontal="center" vertical="center" wrapText="1" shrinkToFit="1"/>
    </xf>
    <xf numFmtId="0" fontId="4" fillId="2" borderId="0" xfId="0" applyFont="1" applyFill="1" applyBorder="1" applyAlignment="1">
      <alignment horizontal="center" vertical="center" shrinkToFit="1"/>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64" fontId="5" fillId="0" borderId="0" xfId="0" applyNumberFormat="1" applyFont="1" applyFill="1" applyAlignment="1">
      <alignment horizontal="center" vertical="center"/>
    </xf>
    <xf numFmtId="0" fontId="6" fillId="0" borderId="11" xfId="0" applyFont="1" applyFill="1" applyBorder="1" applyAlignment="1">
      <alignment horizontal="center" vertical="center"/>
    </xf>
    <xf numFmtId="0" fontId="6" fillId="0" borderId="11" xfId="0" applyFont="1" applyFill="1" applyBorder="1" applyAlignment="1">
      <alignment horizontal="left" vertical="center" wrapText="1"/>
    </xf>
    <xf numFmtId="164" fontId="6" fillId="0" borderId="11" xfId="0" applyNumberFormat="1" applyFont="1" applyFill="1" applyBorder="1" applyAlignment="1">
      <alignment horizontal="center" vertical="center"/>
    </xf>
    <xf numFmtId="1" fontId="5" fillId="0" borderId="1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4" fillId="2" borderId="0"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0" fontId="8" fillId="2" borderId="0" xfId="0" applyFont="1" applyFill="1" applyBorder="1" applyAlignment="1">
      <alignment horizontal="center" vertical="center" shrinkToFit="1"/>
    </xf>
    <xf numFmtId="0" fontId="10" fillId="2" borderId="0" xfId="0" applyFont="1" applyFill="1" applyBorder="1" applyAlignment="1">
      <alignment horizontal="center" vertical="center"/>
    </xf>
    <xf numFmtId="0" fontId="10" fillId="2" borderId="0" xfId="0" applyFont="1" applyFill="1" applyBorder="1" applyAlignment="1">
      <alignment vertical="center"/>
    </xf>
    <xf numFmtId="0" fontId="10" fillId="2" borderId="0" xfId="0" applyFont="1" applyFill="1" applyBorder="1" applyAlignment="1">
      <alignment vertical="center" shrinkToFit="1"/>
    </xf>
    <xf numFmtId="0" fontId="10" fillId="0" borderId="0" xfId="0" applyFont="1" applyFill="1" applyBorder="1" applyAlignment="1">
      <alignment horizontal="center" vertical="center"/>
    </xf>
    <xf numFmtId="164" fontId="10" fillId="2" borderId="0" xfId="0" applyNumberFormat="1" applyFont="1" applyFill="1" applyBorder="1" applyAlignment="1">
      <alignment vertical="center"/>
    </xf>
    <xf numFmtId="0" fontId="10" fillId="2" borderId="0" xfId="0" applyFont="1" applyFill="1" applyBorder="1" applyAlignment="1">
      <alignment horizontal="center" vertical="center"/>
    </xf>
    <xf numFmtId="0" fontId="5" fillId="2" borderId="0"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18" fillId="2" borderId="0" xfId="0" applyFont="1" applyFill="1" applyAlignment="1">
      <alignment horizontal="left" vertical="center"/>
    </xf>
    <xf numFmtId="165" fontId="18" fillId="2" borderId="0" xfId="0" applyNumberFormat="1" applyFont="1" applyFill="1" applyAlignment="1">
      <alignment horizontal="left" vertical="center"/>
    </xf>
    <xf numFmtId="0" fontId="10" fillId="2" borderId="0" xfId="0" applyFont="1" applyFill="1" applyBorder="1" applyAlignment="1">
      <alignment horizontal="center" vertical="center"/>
    </xf>
    <xf numFmtId="0" fontId="8" fillId="2" borderId="0"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 fillId="2" borderId="0" xfId="0" applyFont="1" applyFill="1" applyBorder="1" applyAlignment="1">
      <alignment horizontal="center" vertical="center"/>
    </xf>
    <xf numFmtId="0" fontId="4" fillId="2" borderId="0" xfId="1" applyFont="1" applyFill="1" applyAlignment="1">
      <alignment horizontal="center" vertical="center" wrapText="1" shrinkToFit="1"/>
    </xf>
    <xf numFmtId="0" fontId="4" fillId="2" borderId="0"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xf>
    <xf numFmtId="164" fontId="5" fillId="2" borderId="0" xfId="0" applyNumberFormat="1" applyFont="1" applyFill="1" applyBorder="1" applyAlignment="1">
      <alignment horizontal="center" vertical="center"/>
    </xf>
    <xf numFmtId="0" fontId="6" fillId="2" borderId="9" xfId="0" applyFont="1" applyFill="1" applyBorder="1" applyAlignment="1" applyProtection="1">
      <alignment vertical="center" wrapText="1"/>
    </xf>
    <xf numFmtId="165" fontId="6" fillId="2" borderId="9" xfId="0" applyNumberFormat="1" applyFont="1" applyFill="1" applyBorder="1" applyAlignment="1" applyProtection="1">
      <alignment horizontal="center" vertical="center"/>
    </xf>
    <xf numFmtId="0" fontId="18" fillId="2" borderId="1" xfId="0" applyFont="1" applyFill="1" applyBorder="1" applyAlignment="1">
      <alignment vertical="center"/>
    </xf>
    <xf numFmtId="0" fontId="18" fillId="2" borderId="1" xfId="0" applyFont="1" applyFill="1" applyBorder="1" applyAlignment="1">
      <alignment horizontal="center" vertical="center"/>
    </xf>
    <xf numFmtId="0" fontId="8" fillId="2" borderId="0" xfId="0" applyFont="1" applyFill="1" applyBorder="1" applyAlignment="1">
      <alignment horizontal="center" vertical="center" shrinkToFit="1"/>
    </xf>
    <xf numFmtId="164" fontId="5" fillId="2" borderId="3" xfId="0" applyNumberFormat="1" applyFont="1" applyFill="1" applyBorder="1" applyAlignment="1">
      <alignment horizontal="center" vertical="center" wrapText="1"/>
    </xf>
    <xf numFmtId="0" fontId="4" fillId="2" borderId="0"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0" fillId="0" borderId="0" xfId="0" applyFont="1" applyFill="1" applyBorder="1" applyAlignment="1">
      <alignment horizontal="center" vertical="center"/>
    </xf>
    <xf numFmtId="1" fontId="5" fillId="0" borderId="1" xfId="0" applyNumberFormat="1" applyFont="1" applyFill="1" applyBorder="1" applyAlignment="1">
      <alignment horizontal="center" vertical="center"/>
    </xf>
    <xf numFmtId="164" fontId="5" fillId="2" borderId="0" xfId="0" applyNumberFormat="1" applyFont="1" applyFill="1" applyBorder="1" applyAlignment="1">
      <alignment horizontal="center" vertical="center"/>
    </xf>
    <xf numFmtId="0" fontId="22" fillId="2" borderId="9" xfId="0" applyFont="1" applyFill="1" applyBorder="1" applyAlignment="1">
      <alignment vertical="center" wrapText="1"/>
    </xf>
    <xf numFmtId="0" fontId="22" fillId="2" borderId="9" xfId="0" applyFont="1" applyFill="1" applyBorder="1" applyAlignment="1">
      <alignment horizontal="center" vertical="center"/>
    </xf>
    <xf numFmtId="0" fontId="18" fillId="2" borderId="0" xfId="0" applyFont="1" applyFill="1" applyAlignment="1">
      <alignment vertical="center" wrapText="1"/>
    </xf>
    <xf numFmtId="0" fontId="8" fillId="2" borderId="0" xfId="0" applyFont="1" applyFill="1" applyBorder="1" applyAlignment="1">
      <alignment vertical="center" shrinkToFit="1"/>
    </xf>
    <xf numFmtId="164" fontId="5" fillId="2" borderId="0" xfId="0" applyNumberFormat="1" applyFont="1" applyFill="1" applyBorder="1" applyAlignment="1">
      <alignment vertical="center"/>
    </xf>
    <xf numFmtId="0" fontId="10" fillId="2" borderId="0" xfId="0" applyFont="1" applyFill="1" applyBorder="1" applyAlignment="1">
      <alignment horizontal="center" vertical="center"/>
    </xf>
    <xf numFmtId="0" fontId="8" fillId="2" borderId="0"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64" fontId="5" fillId="2" borderId="0" xfId="0" applyNumberFormat="1" applyFont="1" applyFill="1" applyBorder="1" applyAlignment="1">
      <alignment horizontal="center" vertical="center"/>
    </xf>
    <xf numFmtId="164" fontId="8" fillId="2" borderId="0"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165" fontId="6" fillId="0" borderId="11" xfId="0" applyNumberFormat="1" applyFont="1" applyFill="1" applyBorder="1" applyAlignment="1">
      <alignment horizontal="center" vertical="center"/>
    </xf>
    <xf numFmtId="0" fontId="4" fillId="2" borderId="0" xfId="0" applyFont="1" applyFill="1" applyBorder="1" applyAlignment="1">
      <alignment horizontal="center" vertical="center" shrinkToFit="1"/>
    </xf>
    <xf numFmtId="0" fontId="20" fillId="2" borderId="0"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wrapText="1"/>
    </xf>
    <xf numFmtId="164" fontId="23" fillId="2" borderId="1" xfId="0" applyNumberFormat="1" applyFont="1" applyFill="1" applyBorder="1" applyAlignment="1">
      <alignment horizontal="center" vertical="center" wrapText="1"/>
    </xf>
    <xf numFmtId="164" fontId="23" fillId="2" borderId="1" xfId="0" applyNumberFormat="1" applyFont="1" applyFill="1" applyBorder="1" applyAlignment="1" applyProtection="1">
      <alignment horizontal="center" vertical="center"/>
    </xf>
    <xf numFmtId="3" fontId="23"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xf>
    <xf numFmtId="164" fontId="6" fillId="2" borderId="1" xfId="0" applyNumberFormat="1" applyFont="1" applyFill="1" applyBorder="1" applyAlignment="1" applyProtection="1">
      <alignment horizontal="center" vertical="center"/>
    </xf>
    <xf numFmtId="164" fontId="6" fillId="2" borderId="1" xfId="0" applyNumberFormat="1" applyFont="1" applyFill="1" applyBorder="1" applyAlignment="1">
      <alignment horizontal="center" vertical="center"/>
    </xf>
    <xf numFmtId="0" fontId="6" fillId="2" borderId="1" xfId="0" applyFont="1" applyFill="1" applyBorder="1" applyAlignment="1" applyProtection="1">
      <alignment vertical="center" wrapText="1"/>
    </xf>
    <xf numFmtId="0" fontId="6" fillId="2" borderId="1" xfId="0" applyFont="1" applyFill="1" applyBorder="1" applyAlignment="1" applyProtection="1">
      <alignment horizontal="center" vertical="center"/>
    </xf>
    <xf numFmtId="165" fontId="6" fillId="2"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3" fillId="2" borderId="1" xfId="0" applyFont="1" applyFill="1" applyBorder="1" applyAlignment="1">
      <alignment vertical="center" wrapText="1"/>
    </xf>
    <xf numFmtId="0" fontId="6" fillId="2" borderId="1" xfId="0" applyFont="1" applyFill="1" applyBorder="1" applyAlignment="1" applyProtection="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xf>
    <xf numFmtId="3"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18" fillId="3" borderId="0" xfId="0" applyFont="1" applyFill="1" applyAlignment="1">
      <alignment vertical="center"/>
    </xf>
    <xf numFmtId="164" fontId="2" fillId="2" borderId="1"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8" fillId="2" borderId="0" xfId="0" applyFont="1" applyFill="1" applyBorder="1" applyAlignment="1">
      <alignment horizontal="center" vertical="center" shrinkToFit="1"/>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shrinkToFit="1"/>
    </xf>
    <xf numFmtId="0" fontId="5" fillId="2" borderId="0" xfId="0" applyFont="1" applyFill="1" applyBorder="1" applyAlignment="1">
      <alignment horizontal="center" vertical="center"/>
    </xf>
    <xf numFmtId="164" fontId="5" fillId="2" borderId="2" xfId="0" applyNumberFormat="1"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xf numFmtId="164" fontId="5" fillId="2" borderId="7"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10"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4" fillId="2" borderId="0" xfId="1" applyFont="1" applyFill="1" applyAlignment="1">
      <alignment horizontal="center" vertical="center" wrapText="1" shrinkToFit="1"/>
    </xf>
    <xf numFmtId="0" fontId="4" fillId="2" borderId="0"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1" fillId="0" borderId="0" xfId="0" applyFont="1" applyFill="1" applyAlignment="1">
      <alignment horizontal="center" vertical="center"/>
    </xf>
    <xf numFmtId="0" fontId="4" fillId="0" borderId="0" xfId="1" applyFont="1" applyFill="1" applyAlignment="1">
      <alignment horizontal="center" vertical="center" wrapText="1" shrinkToFit="1"/>
    </xf>
    <xf numFmtId="0" fontId="4" fillId="0" borderId="0" xfId="0" applyFont="1" applyFill="1" applyBorder="1" applyAlignment="1">
      <alignment horizontal="center" vertical="center" shrinkToFit="1"/>
    </xf>
    <xf numFmtId="0" fontId="13" fillId="0" borderId="4"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1" fontId="5" fillId="0" borderId="1"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0" fontId="5"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0"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xf>
    <xf numFmtId="3" fontId="5" fillId="2" borderId="11" xfId="0" applyNumberFormat="1" applyFont="1" applyFill="1" applyBorder="1" applyAlignment="1">
      <alignment horizontal="center" vertical="center" wrapText="1"/>
    </xf>
    <xf numFmtId="3" fontId="5" fillId="2" borderId="10" xfId="0" applyNumberFormat="1" applyFont="1" applyFill="1" applyBorder="1" applyAlignment="1">
      <alignment horizontal="center" vertical="center" wrapText="1"/>
    </xf>
    <xf numFmtId="3" fontId="5" fillId="2" borderId="7" xfId="0" applyNumberFormat="1" applyFont="1" applyFill="1" applyBorder="1" applyAlignment="1">
      <alignment horizontal="center" vertical="center" wrapText="1"/>
    </xf>
    <xf numFmtId="0" fontId="20" fillId="2" borderId="1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7" xfId="0" applyFont="1" applyFill="1" applyBorder="1" applyAlignment="1">
      <alignment horizontal="center" vertical="center"/>
    </xf>
    <xf numFmtId="0" fontId="21" fillId="2" borderId="11"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7" xfId="0" applyFont="1" applyFill="1" applyBorder="1" applyAlignment="1">
      <alignment horizontal="center" vertical="center" wrapText="1"/>
    </xf>
    <xf numFmtId="164" fontId="5" fillId="2" borderId="0" xfId="0" applyNumberFormat="1" applyFont="1" applyFill="1" applyBorder="1" applyAlignment="1">
      <alignment horizontal="center" vertical="center"/>
    </xf>
    <xf numFmtId="0" fontId="8" fillId="2" borderId="14" xfId="0" applyFont="1" applyFill="1" applyBorder="1" applyAlignment="1">
      <alignment horizontal="center" vertical="center" shrinkToFit="1"/>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election activeCell="J8" sqref="J8"/>
    </sheetView>
  </sheetViews>
  <sheetFormatPr defaultRowHeight="14.4" x14ac:dyDescent="0.3"/>
  <cols>
    <col min="1" max="1" width="5.21875" style="8" customWidth="1"/>
    <col min="2" max="2" width="42.21875" style="8" customWidth="1"/>
    <col min="3" max="3" width="11.33203125" style="8" customWidth="1"/>
    <col min="4" max="4" width="10.109375" style="8" hidden="1" customWidth="1"/>
    <col min="5" max="5" width="23.21875" style="8" customWidth="1"/>
    <col min="6" max="6" width="11.21875" style="8" hidden="1" customWidth="1"/>
    <col min="7" max="8" width="11.6640625" style="8" hidden="1" customWidth="1"/>
    <col min="9" max="9" width="10.109375" style="8" hidden="1" customWidth="1"/>
    <col min="10" max="10" width="17.33203125" style="8" customWidth="1"/>
    <col min="11" max="11" width="34.21875" style="8" customWidth="1"/>
  </cols>
  <sheetData>
    <row r="1" spans="1:21" ht="20.399999999999999" x14ac:dyDescent="0.3">
      <c r="A1" s="241" t="s">
        <v>23</v>
      </c>
      <c r="B1" s="241"/>
      <c r="C1" s="241"/>
      <c r="D1" s="241"/>
      <c r="E1" s="241"/>
      <c r="F1" s="241"/>
      <c r="G1" s="241"/>
      <c r="H1" s="241"/>
      <c r="I1" s="241"/>
      <c r="J1" s="241"/>
      <c r="K1" s="241"/>
    </row>
    <row r="2" spans="1:21" ht="41.25" customHeight="1" x14ac:dyDescent="0.3">
      <c r="A2" s="242" t="s">
        <v>63</v>
      </c>
      <c r="B2" s="242"/>
      <c r="C2" s="242"/>
      <c r="D2" s="242"/>
      <c r="E2" s="242"/>
      <c r="F2" s="242"/>
      <c r="G2" s="242"/>
      <c r="H2" s="242"/>
      <c r="I2" s="242"/>
      <c r="J2" s="242"/>
      <c r="K2" s="242"/>
    </row>
    <row r="3" spans="1:21" ht="18" x14ac:dyDescent="0.3">
      <c r="A3" s="243" t="s">
        <v>44</v>
      </c>
      <c r="B3" s="243"/>
      <c r="C3" s="243"/>
      <c r="D3" s="243"/>
      <c r="E3" s="243"/>
      <c r="F3" s="243"/>
      <c r="G3" s="243"/>
      <c r="H3" s="243"/>
      <c r="I3" s="243"/>
      <c r="J3" s="243"/>
      <c r="K3" s="243"/>
    </row>
    <row r="4" spans="1:21" ht="20.100000000000001" customHeight="1" x14ac:dyDescent="0.3">
      <c r="A4" s="244" t="s">
        <v>24</v>
      </c>
      <c r="B4" s="244"/>
      <c r="C4" s="10"/>
      <c r="D4" s="10"/>
      <c r="E4" s="10"/>
      <c r="F4" s="10"/>
      <c r="G4" s="10"/>
      <c r="H4" s="10"/>
      <c r="I4" s="10"/>
      <c r="J4" s="10"/>
      <c r="K4" s="11" t="s">
        <v>57</v>
      </c>
    </row>
    <row r="5" spans="1:21" ht="20.100000000000001" customHeight="1" x14ac:dyDescent="0.3">
      <c r="A5" s="245" t="s">
        <v>1</v>
      </c>
      <c r="B5" s="246" t="s">
        <v>8</v>
      </c>
      <c r="C5" s="246" t="s">
        <v>26</v>
      </c>
      <c r="D5" s="249" t="s">
        <v>27</v>
      </c>
      <c r="E5" s="250"/>
      <c r="F5" s="250"/>
      <c r="G5" s="250"/>
      <c r="H5" s="250"/>
      <c r="I5" s="250"/>
      <c r="J5" s="251"/>
      <c r="K5" s="245" t="s">
        <v>3</v>
      </c>
    </row>
    <row r="6" spans="1:21" ht="20.100000000000001" customHeight="1" x14ac:dyDescent="0.3">
      <c r="A6" s="245"/>
      <c r="B6" s="246"/>
      <c r="C6" s="246"/>
      <c r="D6" s="187" t="s">
        <v>28</v>
      </c>
      <c r="E6" s="188" t="s">
        <v>49</v>
      </c>
      <c r="F6" s="188" t="s">
        <v>29</v>
      </c>
      <c r="G6" s="246" t="s">
        <v>69</v>
      </c>
      <c r="H6" s="246"/>
      <c r="I6" s="246"/>
      <c r="J6" s="189" t="s">
        <v>61</v>
      </c>
      <c r="K6" s="245"/>
    </row>
    <row r="7" spans="1:21" ht="18.899999999999999" customHeight="1" x14ac:dyDescent="0.3">
      <c r="A7" s="50" t="s">
        <v>31</v>
      </c>
      <c r="B7" s="13" t="s">
        <v>32</v>
      </c>
      <c r="C7" s="50" t="s">
        <v>33</v>
      </c>
      <c r="D7" s="14">
        <f t="shared" ref="D7:J7" si="0">SUM(D8:D8)</f>
        <v>1669.3000000000002</v>
      </c>
      <c r="E7" s="14">
        <f t="shared" si="0"/>
        <v>1669.3000000000002</v>
      </c>
      <c r="F7" s="14">
        <f t="shared" si="0"/>
        <v>0</v>
      </c>
      <c r="G7" s="14">
        <f t="shared" si="0"/>
        <v>0</v>
      </c>
      <c r="H7" s="14">
        <f t="shared" si="0"/>
        <v>0</v>
      </c>
      <c r="I7" s="14">
        <f t="shared" si="0"/>
        <v>0</v>
      </c>
      <c r="J7" s="14">
        <f t="shared" si="0"/>
        <v>66.599999999999994</v>
      </c>
      <c r="K7" s="53"/>
    </row>
    <row r="8" spans="1:21" ht="18.899999999999999" customHeight="1" x14ac:dyDescent="0.3">
      <c r="A8" s="124">
        <v>1</v>
      </c>
      <c r="B8" s="125" t="s">
        <v>34</v>
      </c>
      <c r="C8" s="124" t="s">
        <v>12</v>
      </c>
      <c r="D8" s="126">
        <f>SUM(E8:F8)</f>
        <v>1669.3000000000002</v>
      </c>
      <c r="E8" s="190">
        <f>SUMIF('TK4'!$P$9:$P$10,'TH4'!C8,'TK4'!$F$9:$F$10)</f>
        <v>1669.3000000000002</v>
      </c>
      <c r="F8" s="190">
        <f>SUMIF('TK4'!$P$9:$P$10,'TH4'!C8,'TK4'!$G$9:$G$10)</f>
        <v>0</v>
      </c>
      <c r="G8" s="190">
        <f>SUMIF('TK4'!$P$9:$P$10,'TH4'!C8,'TK4'!$H$9:$H$10)</f>
        <v>0</v>
      </c>
      <c r="H8" s="190">
        <f>SUMIF('TK4'!$P$9:$P$10,'TH4'!C8,'TK4'!$I$9:$I$10)</f>
        <v>0</v>
      </c>
      <c r="I8" s="190">
        <f>SUMIF('TK4'!$P$9:$P$10,'TH4'!C8,'TK4'!$J$9:$J$10)</f>
        <v>0</v>
      </c>
      <c r="J8" s="190">
        <f>SUMIF('TK4'!$P$9:$P$10,'TH4'!C8,'TK4'!$O$9:$O$10)</f>
        <v>66.599999999999994</v>
      </c>
      <c r="K8" s="127"/>
    </row>
    <row r="9" spans="1:21" ht="17.100000000000001" customHeight="1" x14ac:dyDescent="0.3">
      <c r="A9" s="186" t="s">
        <v>36</v>
      </c>
      <c r="B9" s="128" t="s">
        <v>37</v>
      </c>
      <c r="C9" s="186" t="s">
        <v>38</v>
      </c>
      <c r="D9" s="14">
        <f t="shared" ref="D9:J9" si="1">SUM(D10:D12)</f>
        <v>0</v>
      </c>
      <c r="E9" s="14">
        <f t="shared" si="1"/>
        <v>0</v>
      </c>
      <c r="F9" s="14">
        <f t="shared" si="1"/>
        <v>0</v>
      </c>
      <c r="G9" s="14">
        <f t="shared" si="1"/>
        <v>0</v>
      </c>
      <c r="H9" s="14">
        <f t="shared" si="1"/>
        <v>0</v>
      </c>
      <c r="I9" s="14">
        <f t="shared" si="1"/>
        <v>0</v>
      </c>
      <c r="J9" s="14">
        <f t="shared" si="1"/>
        <v>0</v>
      </c>
      <c r="K9" s="14"/>
    </row>
    <row r="10" spans="1:21" ht="31.2" x14ac:dyDescent="0.3">
      <c r="A10" s="98">
        <v>1</v>
      </c>
      <c r="B10" s="99" t="s">
        <v>47</v>
      </c>
      <c r="C10" s="98" t="s">
        <v>46</v>
      </c>
      <c r="D10" s="100">
        <f t="shared" ref="D10" si="2">SUM(E10:F10)</f>
        <v>0</v>
      </c>
      <c r="E10" s="106">
        <f>SUMIF('TK4'!$P$9:$P$10,'TH4'!C10,'TK4'!$F$9:$F$10)</f>
        <v>0</v>
      </c>
      <c r="F10" s="106">
        <f>SUMIF('TK4'!$P$9:$P$10,'TH4'!C10,'TK4'!$G$9:$G$10)</f>
        <v>0</v>
      </c>
      <c r="G10" s="106">
        <f>SUMIF('TK4'!$P$9:$P$10,'TH4'!C10,'TK4'!$H$9:$H$10)</f>
        <v>0</v>
      </c>
      <c r="H10" s="106">
        <f>SUMIF('TK4'!$P$9:$P$10,'TH4'!C10,'TK4'!$I$9:$I$10)</f>
        <v>0</v>
      </c>
      <c r="I10" s="106">
        <f>SUMIF('TK4'!$P$9:$P$10,'TH4'!C10,'TK4'!$J$9:$J$10)</f>
        <v>0</v>
      </c>
      <c r="J10" s="106">
        <f>SUMIF('TK4'!$P$9:$P$10,'TH4'!C10,'TK4'!$O$9:$O$10)</f>
        <v>0</v>
      </c>
      <c r="K10" s="101"/>
    </row>
    <row r="11" spans="1:21" ht="20.100000000000001" customHeight="1" x14ac:dyDescent="0.3">
      <c r="A11" s="102">
        <v>2</v>
      </c>
      <c r="B11" s="103" t="s">
        <v>40</v>
      </c>
      <c r="C11" s="102" t="s">
        <v>14</v>
      </c>
      <c r="D11" s="104">
        <f t="shared" ref="D11" si="3">SUM(E11:F11)</f>
        <v>0</v>
      </c>
      <c r="E11" s="107">
        <f>SUMIF('TK4'!$P$9:$P$10,'TH4'!C11,'TK4'!$F$9:$F$10)</f>
        <v>0</v>
      </c>
      <c r="F11" s="107">
        <f>SUMIF('TK4'!$P$9:$P$10,'TH4'!C11,'TK4'!$G$9:$G$10)</f>
        <v>0</v>
      </c>
      <c r="G11" s="107">
        <f>SUMIF('TK4'!$P$9:$P$10,'TH4'!C11,'TK4'!$H$9:$H$10)</f>
        <v>0</v>
      </c>
      <c r="H11" s="107">
        <f>SUMIF('TK4'!$P$9:$P$10,'TH4'!C11,'TK4'!$I$9:$I$10)</f>
        <v>0</v>
      </c>
      <c r="I11" s="107">
        <f>SUMIF('TK4'!$P$9:$P$10,'TH4'!C11,'TK4'!$J$9:$J$10)</f>
        <v>0</v>
      </c>
      <c r="J11" s="107">
        <f>SUMIF('TK4'!$P$9:$P$10,'TH4'!C11,'TK4'!$O$9:$O$10)</f>
        <v>0</v>
      </c>
      <c r="K11" s="105"/>
    </row>
    <row r="12" spans="1:21" ht="20.100000000000001" customHeight="1" x14ac:dyDescent="0.3">
      <c r="A12" s="16">
        <v>3</v>
      </c>
      <c r="B12" s="17" t="s">
        <v>41</v>
      </c>
      <c r="C12" s="16" t="s">
        <v>13</v>
      </c>
      <c r="D12" s="18">
        <f>SUM(E12:F12)</f>
        <v>0</v>
      </c>
      <c r="E12" s="42">
        <f>SUMIF('TK4'!$P$9:$P$10,'TH4'!C12,'TK4'!$F$9:$F$10)</f>
        <v>0</v>
      </c>
      <c r="F12" s="42">
        <f>SUMIF('TK4'!$P$9:$P$10,'TH4'!C12,'TK4'!$G$9:$G$10)</f>
        <v>0</v>
      </c>
      <c r="G12" s="42">
        <f>SUMIF('TK4'!$P$9:$P$10,'TH4'!C12,'TK4'!$H$9:$H$10)</f>
        <v>0</v>
      </c>
      <c r="H12" s="42">
        <f>SUMIF('TK4'!$P$9:$P$10,'TH4'!C12,'TK4'!$I$9:$I$10)</f>
        <v>0</v>
      </c>
      <c r="I12" s="42">
        <f>SUMIF('TK4'!$P$9:$P$10,'TH4'!C12,'TK4'!$J$9:$J$10)</f>
        <v>0</v>
      </c>
      <c r="J12" s="42">
        <f>SUMIF('TK4'!$P$9:$P$10,'TH4'!C12,'TK4'!$O$9:$O$10)</f>
        <v>0</v>
      </c>
      <c r="K12" s="19"/>
    </row>
    <row r="13" spans="1:21" ht="20.100000000000001" customHeight="1" x14ac:dyDescent="0.3">
      <c r="A13" s="245" t="s">
        <v>58</v>
      </c>
      <c r="B13" s="245"/>
      <c r="C13" s="245"/>
      <c r="D13" s="14">
        <f>D7+D9</f>
        <v>1669.3000000000002</v>
      </c>
      <c r="E13" s="14">
        <f t="shared" ref="E13:J13" si="4">E7+E9</f>
        <v>1669.3000000000002</v>
      </c>
      <c r="F13" s="14">
        <f t="shared" si="4"/>
        <v>0</v>
      </c>
      <c r="G13" s="14">
        <f t="shared" si="4"/>
        <v>0</v>
      </c>
      <c r="H13" s="14">
        <f t="shared" si="4"/>
        <v>0</v>
      </c>
      <c r="I13" s="14">
        <f t="shared" si="4"/>
        <v>0</v>
      </c>
      <c r="J13" s="14">
        <f t="shared" si="4"/>
        <v>66.599999999999994</v>
      </c>
      <c r="K13" s="14"/>
      <c r="N13" s="14">
        <v>37167</v>
      </c>
      <c r="O13" s="14">
        <v>0</v>
      </c>
      <c r="P13" s="14">
        <v>2662</v>
      </c>
      <c r="Q13" s="14">
        <v>15430.8</v>
      </c>
      <c r="R13" s="14">
        <v>18092.800000000003</v>
      </c>
      <c r="S13" s="14">
        <v>774.59999999999991</v>
      </c>
      <c r="T13" s="14">
        <v>1561.6</v>
      </c>
      <c r="U13" s="14">
        <v>2336.1999999999998</v>
      </c>
    </row>
    <row r="14" spans="1:21" ht="20.100000000000001" customHeight="1" x14ac:dyDescent="0.3">
      <c r="A14" s="254" t="s">
        <v>42</v>
      </c>
      <c r="B14" s="254"/>
      <c r="C14" s="254"/>
      <c r="D14" s="53">
        <f>SUM(E14:F14)</f>
        <v>2</v>
      </c>
      <c r="E14" s="53">
        <f>COUNT('TK4'!F9:F10)</f>
        <v>2</v>
      </c>
      <c r="F14" s="53">
        <f>COUNT('TK4'!G9:G10)</f>
        <v>0</v>
      </c>
      <c r="G14" s="59">
        <f>COUNT('TK4'!H9:H10)</f>
        <v>0</v>
      </c>
      <c r="H14" s="59">
        <f>COUNT('TK4'!I9:I10)</f>
        <v>0</v>
      </c>
      <c r="I14" s="53">
        <f>COUNT('TK4'!J9:J10)</f>
        <v>0</v>
      </c>
      <c r="J14" s="121">
        <v>22</v>
      </c>
      <c r="K14" s="53"/>
      <c r="N14" s="142">
        <v>20</v>
      </c>
      <c r="O14" s="142">
        <v>0</v>
      </c>
      <c r="P14" s="142">
        <v>6</v>
      </c>
      <c r="Q14" s="142">
        <v>14</v>
      </c>
      <c r="R14" s="142">
        <v>15</v>
      </c>
      <c r="S14" s="142">
        <v>8</v>
      </c>
      <c r="T14" s="142">
        <v>15</v>
      </c>
      <c r="U14" s="142">
        <v>20</v>
      </c>
    </row>
    <row r="15" spans="1:21" ht="9.75" customHeight="1" x14ac:dyDescent="0.3">
      <c r="A15" s="51"/>
      <c r="B15" s="51"/>
      <c r="C15" s="51"/>
      <c r="D15" s="51"/>
      <c r="E15" s="51"/>
      <c r="F15" s="51"/>
      <c r="G15" s="58"/>
      <c r="H15" s="58"/>
      <c r="I15" s="51"/>
      <c r="J15" s="66"/>
      <c r="K15" s="51"/>
    </row>
    <row r="16" spans="1:21" ht="16.8" x14ac:dyDescent="0.3">
      <c r="A16" s="252" t="s">
        <v>76</v>
      </c>
      <c r="B16" s="252"/>
      <c r="C16" s="252"/>
      <c r="D16" s="252" t="s">
        <v>76</v>
      </c>
      <c r="E16" s="252"/>
      <c r="F16" s="252"/>
      <c r="G16" s="252"/>
      <c r="H16" s="252"/>
      <c r="I16" s="252"/>
      <c r="J16" s="252"/>
      <c r="K16" s="252"/>
    </row>
    <row r="17" spans="1:17" ht="16.8" x14ac:dyDescent="0.3">
      <c r="A17" s="4"/>
      <c r="B17" s="28"/>
      <c r="C17" s="28"/>
      <c r="D17" s="253" t="s">
        <v>18</v>
      </c>
      <c r="E17" s="253"/>
      <c r="F17" s="253"/>
      <c r="G17" s="253"/>
      <c r="H17" s="253"/>
      <c r="I17" s="253"/>
      <c r="J17" s="253"/>
      <c r="K17" s="253"/>
      <c r="N17" s="14">
        <v>15399.999999999998</v>
      </c>
      <c r="O17" s="43"/>
    </row>
    <row r="18" spans="1:17" ht="16.8" x14ac:dyDescent="0.3">
      <c r="A18" s="253" t="s">
        <v>43</v>
      </c>
      <c r="B18" s="253"/>
      <c r="C18" s="253"/>
      <c r="D18" s="253" t="s">
        <v>77</v>
      </c>
      <c r="E18" s="253"/>
      <c r="F18" s="253"/>
      <c r="G18" s="253"/>
      <c r="H18" s="253"/>
      <c r="I18" s="253"/>
      <c r="J18" s="253"/>
      <c r="K18" s="253"/>
      <c r="N18">
        <v>187861.80000000008</v>
      </c>
      <c r="Q18" s="43">
        <f>N18+J13</f>
        <v>187928.40000000008</v>
      </c>
    </row>
    <row r="19" spans="1:17" ht="16.8" x14ac:dyDescent="0.3">
      <c r="A19" s="52"/>
      <c r="B19" s="52"/>
      <c r="C19" s="52"/>
      <c r="D19" s="52"/>
      <c r="E19" s="255" t="s">
        <v>78</v>
      </c>
      <c r="F19" s="255"/>
      <c r="G19" s="255"/>
      <c r="H19" s="255"/>
      <c r="I19" s="255"/>
      <c r="J19" s="255"/>
      <c r="K19" s="255"/>
    </row>
    <row r="20" spans="1:17" ht="16.8" x14ac:dyDescent="0.3">
      <c r="A20" s="4"/>
      <c r="B20" s="5"/>
      <c r="C20" s="5"/>
      <c r="D20" s="5"/>
      <c r="E20" s="30"/>
      <c r="F20" s="4"/>
      <c r="G20" s="4"/>
      <c r="H20" s="4"/>
      <c r="I20" s="4"/>
      <c r="J20" s="4"/>
      <c r="K20" s="4"/>
    </row>
    <row r="21" spans="1:17" ht="16.8" x14ac:dyDescent="0.3">
      <c r="A21" s="4"/>
      <c r="B21" s="5"/>
      <c r="C21" s="4"/>
      <c r="D21" s="4"/>
      <c r="E21" s="30"/>
      <c r="F21" s="4"/>
      <c r="G21" s="4"/>
      <c r="H21" s="4"/>
      <c r="I21" s="4"/>
      <c r="J21" s="4"/>
      <c r="K21" s="4"/>
    </row>
    <row r="22" spans="1:17" ht="16.8" x14ac:dyDescent="0.3">
      <c r="A22" s="4"/>
      <c r="B22" s="4"/>
      <c r="C22" s="4"/>
      <c r="D22" s="4"/>
      <c r="E22" s="30"/>
      <c r="F22" s="4"/>
      <c r="G22" s="4"/>
      <c r="H22" s="4"/>
      <c r="I22" s="4"/>
      <c r="J22" s="4"/>
      <c r="K22" s="4"/>
    </row>
    <row r="23" spans="1:17" ht="16.8" x14ac:dyDescent="0.3">
      <c r="A23" s="4"/>
      <c r="B23" s="4"/>
      <c r="C23" s="4"/>
      <c r="D23" s="4"/>
      <c r="E23" s="30"/>
      <c r="F23" s="4"/>
      <c r="G23" s="4"/>
      <c r="H23" s="4"/>
      <c r="I23" s="4"/>
      <c r="J23" s="4"/>
      <c r="K23" s="4"/>
    </row>
    <row r="24" spans="1:17" ht="16.8" x14ac:dyDescent="0.3">
      <c r="A24" s="253" t="s">
        <v>67</v>
      </c>
      <c r="B24" s="253"/>
      <c r="C24" s="253"/>
      <c r="D24" s="253" t="s">
        <v>108</v>
      </c>
      <c r="E24" s="253"/>
      <c r="F24" s="253"/>
      <c r="G24" s="253"/>
      <c r="H24" s="253"/>
      <c r="I24" s="253"/>
      <c r="J24" s="253"/>
      <c r="K24" s="253"/>
    </row>
    <row r="28" spans="1:17" s="8" customFormat="1" ht="13.2" x14ac:dyDescent="0.3">
      <c r="B28" s="31"/>
    </row>
    <row r="31" spans="1:17" s="8" customFormat="1" ht="15.6" x14ac:dyDescent="0.3">
      <c r="B31" s="25"/>
      <c r="C31" s="25"/>
      <c r="D31" s="25"/>
      <c r="E31" s="25"/>
      <c r="F31" s="25"/>
      <c r="G31" s="25"/>
      <c r="H31" s="25"/>
      <c r="I31" s="25"/>
      <c r="J31" s="25"/>
    </row>
  </sheetData>
  <mergeCells count="20">
    <mergeCell ref="A18:C18"/>
    <mergeCell ref="D18:K18"/>
    <mergeCell ref="A24:C24"/>
    <mergeCell ref="D24:K24"/>
    <mergeCell ref="A13:C13"/>
    <mergeCell ref="A14:C14"/>
    <mergeCell ref="A16:C16"/>
    <mergeCell ref="D16:K16"/>
    <mergeCell ref="D17:K17"/>
    <mergeCell ref="E19:K19"/>
    <mergeCell ref="D5:J5"/>
    <mergeCell ref="A1:K1"/>
    <mergeCell ref="A2:K2"/>
    <mergeCell ref="A3:K3"/>
    <mergeCell ref="A4:B4"/>
    <mergeCell ref="A5:A6"/>
    <mergeCell ref="B5:B6"/>
    <mergeCell ref="C5:C6"/>
    <mergeCell ref="K5:K6"/>
    <mergeCell ref="G6:I6"/>
  </mergeCells>
  <pageMargins left="0.53" right="0.17" top="0.35433070866141736" bottom="0.19685039370078741" header="0.31496062992125984" footer="0.31496062992125984"/>
  <pageSetup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topLeftCell="B1" workbookViewId="0">
      <selection activeCell="J9" sqref="J9:O10"/>
    </sheetView>
  </sheetViews>
  <sheetFormatPr defaultColWidth="9.109375" defaultRowHeight="15.6" x14ac:dyDescent="0.3"/>
  <cols>
    <col min="1" max="1" width="0" style="109" hidden="1" customWidth="1"/>
    <col min="2" max="2" width="5.109375" style="70" customWidth="1"/>
    <col min="3" max="3" width="23.88671875" style="84" customWidth="1"/>
    <col min="4" max="4" width="6" style="70" customWidth="1"/>
    <col min="5" max="5" width="7.21875" style="91" customWidth="1"/>
    <col min="6" max="6" width="9.88671875" style="63" customWidth="1"/>
    <col min="7" max="7" width="9.109375" style="63" hidden="1" customWidth="1"/>
    <col min="8" max="8" width="10" style="63" hidden="1" customWidth="1"/>
    <col min="9" max="9" width="13.21875" style="63" customWidth="1"/>
    <col min="10" max="10" width="11.77734375" style="91" customWidth="1"/>
    <col min="11" max="11" width="5.109375" style="70" customWidth="1"/>
    <col min="12" max="12" width="8.88671875" style="70" customWidth="1"/>
    <col min="13" max="13" width="8.77734375" style="70" customWidth="1"/>
    <col min="14" max="14" width="10.88671875" style="70" customWidth="1"/>
    <col min="15" max="15" width="13.77734375" style="70" customWidth="1"/>
    <col min="16" max="16" width="19.6640625" style="70" customWidth="1"/>
    <col min="17" max="17" width="18.77734375" style="109" customWidth="1"/>
    <col min="18" max="16384" width="9.109375" style="109"/>
  </cols>
  <sheetData>
    <row r="1" spans="1:33" ht="20.399999999999999" x14ac:dyDescent="0.3">
      <c r="B1" s="234" t="s">
        <v>0</v>
      </c>
      <c r="C1" s="234"/>
      <c r="D1" s="234"/>
      <c r="E1" s="234"/>
      <c r="F1" s="234"/>
      <c r="G1" s="234"/>
      <c r="H1" s="234"/>
      <c r="I1" s="234"/>
      <c r="J1" s="234"/>
      <c r="K1" s="234"/>
      <c r="L1" s="234"/>
      <c r="M1" s="234"/>
      <c r="N1" s="234"/>
      <c r="O1" s="234"/>
      <c r="P1" s="234"/>
    </row>
    <row r="2" spans="1:33" ht="40.5" customHeight="1" x14ac:dyDescent="0.3">
      <c r="B2" s="235" t="s">
        <v>63</v>
      </c>
      <c r="C2" s="235"/>
      <c r="D2" s="235"/>
      <c r="E2" s="235"/>
      <c r="F2" s="235"/>
      <c r="G2" s="235"/>
      <c r="H2" s="235"/>
      <c r="I2" s="235"/>
      <c r="J2" s="235"/>
      <c r="K2" s="235"/>
      <c r="L2" s="235"/>
      <c r="M2" s="235"/>
      <c r="N2" s="235"/>
      <c r="O2" s="235"/>
      <c r="P2" s="235"/>
    </row>
    <row r="3" spans="1:33" ht="18" x14ac:dyDescent="0.3">
      <c r="B3" s="236" t="s">
        <v>44</v>
      </c>
      <c r="C3" s="236"/>
      <c r="D3" s="236"/>
      <c r="E3" s="236"/>
      <c r="F3" s="236"/>
      <c r="G3" s="236"/>
      <c r="H3" s="236"/>
      <c r="I3" s="236"/>
      <c r="J3" s="236"/>
      <c r="K3" s="236"/>
      <c r="L3" s="236"/>
      <c r="M3" s="236"/>
      <c r="N3" s="236"/>
      <c r="O3" s="236"/>
      <c r="P3" s="236"/>
    </row>
    <row r="4" spans="1:33" ht="18" x14ac:dyDescent="0.3">
      <c r="B4" s="162"/>
      <c r="C4" s="69"/>
      <c r="D4" s="162"/>
      <c r="E4" s="162"/>
      <c r="F4" s="60"/>
      <c r="G4" s="60"/>
      <c r="H4" s="60"/>
      <c r="I4" s="60"/>
      <c r="J4" s="162"/>
      <c r="P4" s="71" t="s">
        <v>85</v>
      </c>
    </row>
    <row r="5" spans="1:33" ht="34.5" customHeight="1" x14ac:dyDescent="0.3">
      <c r="B5" s="237" t="s">
        <v>1</v>
      </c>
      <c r="C5" s="227" t="s">
        <v>68</v>
      </c>
      <c r="D5" s="227"/>
      <c r="E5" s="227"/>
      <c r="F5" s="227"/>
      <c r="G5" s="227"/>
      <c r="H5" s="227"/>
      <c r="I5" s="227"/>
      <c r="J5" s="227"/>
      <c r="K5" s="256" t="s">
        <v>48</v>
      </c>
      <c r="L5" s="256"/>
      <c r="M5" s="256"/>
      <c r="N5" s="256"/>
      <c r="O5" s="227" t="s">
        <v>2</v>
      </c>
      <c r="P5" s="237" t="s">
        <v>3</v>
      </c>
    </row>
    <row r="6" spans="1:33" ht="20.25" hidden="1" customHeight="1" x14ac:dyDescent="0.3">
      <c r="B6" s="237"/>
      <c r="C6" s="227" t="s">
        <v>4</v>
      </c>
      <c r="D6" s="227" t="s">
        <v>5</v>
      </c>
      <c r="E6" s="227" t="s">
        <v>6</v>
      </c>
      <c r="F6" s="229" t="s">
        <v>7</v>
      </c>
      <c r="G6" s="229"/>
      <c r="H6" s="229"/>
      <c r="I6" s="161"/>
      <c r="J6" s="227" t="s">
        <v>8</v>
      </c>
      <c r="K6" s="227" t="s">
        <v>9</v>
      </c>
      <c r="L6" s="227" t="s">
        <v>6</v>
      </c>
      <c r="M6" s="228" t="s">
        <v>10</v>
      </c>
      <c r="N6" s="227" t="s">
        <v>8</v>
      </c>
      <c r="O6" s="227"/>
      <c r="P6" s="237"/>
    </row>
    <row r="7" spans="1:33" ht="20.25" customHeight="1" x14ac:dyDescent="0.3">
      <c r="B7" s="237"/>
      <c r="C7" s="227"/>
      <c r="D7" s="227"/>
      <c r="E7" s="227"/>
      <c r="F7" s="229" t="s">
        <v>49</v>
      </c>
      <c r="G7" s="229" t="s">
        <v>11</v>
      </c>
      <c r="H7" s="225" t="s">
        <v>69</v>
      </c>
      <c r="I7" s="225" t="s">
        <v>82</v>
      </c>
      <c r="J7" s="227"/>
      <c r="K7" s="227"/>
      <c r="L7" s="227"/>
      <c r="M7" s="228"/>
      <c r="N7" s="227"/>
      <c r="O7" s="227"/>
      <c r="P7" s="237"/>
    </row>
    <row r="8" spans="1:33" ht="37.5" customHeight="1" x14ac:dyDescent="0.3">
      <c r="B8" s="237"/>
      <c r="C8" s="227"/>
      <c r="D8" s="227"/>
      <c r="E8" s="227"/>
      <c r="F8" s="229"/>
      <c r="G8" s="229"/>
      <c r="H8" s="226"/>
      <c r="I8" s="226"/>
      <c r="J8" s="227"/>
      <c r="K8" s="227"/>
      <c r="L8" s="227"/>
      <c r="M8" s="228"/>
      <c r="N8" s="227"/>
      <c r="O8" s="227"/>
      <c r="P8" s="237"/>
    </row>
    <row r="9" spans="1:33" ht="78" x14ac:dyDescent="0.3">
      <c r="B9" s="93">
        <v>1</v>
      </c>
      <c r="C9" s="156" t="s">
        <v>86</v>
      </c>
      <c r="D9" s="92">
        <v>5</v>
      </c>
      <c r="E9" s="92">
        <v>1039</v>
      </c>
      <c r="F9" s="157">
        <v>1321</v>
      </c>
      <c r="G9" s="157"/>
      <c r="H9" s="157">
        <v>238</v>
      </c>
      <c r="I9" s="157">
        <v>7.3</v>
      </c>
      <c r="J9" s="92" t="s">
        <v>12</v>
      </c>
      <c r="K9" s="92">
        <v>32</v>
      </c>
      <c r="L9" s="92">
        <v>1039</v>
      </c>
      <c r="M9" s="46">
        <v>1321</v>
      </c>
      <c r="N9" s="92" t="s">
        <v>12</v>
      </c>
      <c r="O9" s="47" t="s">
        <v>88</v>
      </c>
      <c r="P9" s="93"/>
      <c r="S9" s="113">
        <f>1559-238-7.3</f>
        <v>1313.7</v>
      </c>
    </row>
    <row r="10" spans="1:33" ht="109.2" x14ac:dyDescent="0.3">
      <c r="B10" s="93">
        <v>2</v>
      </c>
      <c r="C10" s="169" t="s">
        <v>87</v>
      </c>
      <c r="D10" s="170">
        <v>5</v>
      </c>
      <c r="E10" s="170">
        <v>1072</v>
      </c>
      <c r="F10" s="157">
        <v>144</v>
      </c>
      <c r="G10" s="157"/>
      <c r="H10" s="157"/>
      <c r="I10" s="157">
        <v>11.9</v>
      </c>
      <c r="J10" s="92" t="s">
        <v>12</v>
      </c>
      <c r="K10" s="92">
        <v>32</v>
      </c>
      <c r="L10" s="92">
        <v>1072</v>
      </c>
      <c r="M10" s="46">
        <v>144</v>
      </c>
      <c r="N10" s="92" t="s">
        <v>12</v>
      </c>
      <c r="O10" s="93" t="s">
        <v>89</v>
      </c>
      <c r="P10" s="93"/>
      <c r="Q10" s="171" t="s">
        <v>90</v>
      </c>
      <c r="S10" s="113">
        <f>F10-I10</f>
        <v>132.1</v>
      </c>
    </row>
    <row r="11" spans="1:33" x14ac:dyDescent="0.3">
      <c r="A11" s="109" t="str">
        <f t="shared" ref="A11:A15" si="0">D11&amp;"-"&amp;E11</f>
        <v>-</v>
      </c>
      <c r="B11" s="237" t="s">
        <v>17</v>
      </c>
      <c r="C11" s="237"/>
      <c r="D11" s="56"/>
      <c r="E11" s="56"/>
      <c r="F11" s="57">
        <f>SUM(F9:F10)</f>
        <v>1465</v>
      </c>
      <c r="G11" s="57">
        <f>SUM(G9:G10)</f>
        <v>0</v>
      </c>
      <c r="H11" s="57">
        <f>SUM(H9:H10)</f>
        <v>238</v>
      </c>
      <c r="I11" s="57">
        <f>SUM(I9:I10)</f>
        <v>19.2</v>
      </c>
      <c r="J11" s="163"/>
      <c r="K11" s="163"/>
      <c r="L11" s="163"/>
      <c r="M11" s="163"/>
      <c r="N11" s="163"/>
      <c r="O11" s="163"/>
      <c r="P11" s="163"/>
      <c r="S11" s="109">
        <f>539-395-11.9</f>
        <v>132.1</v>
      </c>
    </row>
    <row r="12" spans="1:33" ht="16.8" x14ac:dyDescent="0.3">
      <c r="A12" s="109" t="str">
        <f t="shared" si="0"/>
        <v>-</v>
      </c>
      <c r="B12" s="281" t="s">
        <v>74</v>
      </c>
      <c r="C12" s="281"/>
      <c r="D12" s="281"/>
      <c r="E12" s="281"/>
      <c r="F12" s="281"/>
      <c r="G12" s="281"/>
      <c r="H12" s="281"/>
      <c r="I12" s="281"/>
      <c r="J12" s="172"/>
      <c r="K12" s="281" t="s">
        <v>74</v>
      </c>
      <c r="L12" s="281"/>
      <c r="M12" s="281"/>
      <c r="N12" s="281"/>
      <c r="O12" s="281"/>
      <c r="P12" s="281"/>
      <c r="Q12" s="172"/>
      <c r="R12" s="172"/>
      <c r="S12" s="172"/>
      <c r="T12" s="172"/>
      <c r="U12" s="172"/>
      <c r="V12" s="172"/>
      <c r="W12" s="172"/>
      <c r="X12" s="172"/>
      <c r="AB12" s="143"/>
    </row>
    <row r="13" spans="1:33" ht="16.8" x14ac:dyDescent="0.3">
      <c r="A13" s="109" t="str">
        <f t="shared" si="0"/>
        <v>-</v>
      </c>
      <c r="B13" s="74"/>
      <c r="C13" s="75"/>
      <c r="D13" s="74"/>
      <c r="J13" s="136"/>
      <c r="K13" s="219" t="s">
        <v>18</v>
      </c>
      <c r="L13" s="219"/>
      <c r="M13" s="219"/>
      <c r="N13" s="219"/>
      <c r="O13" s="219"/>
      <c r="P13" s="219"/>
      <c r="Q13" s="136"/>
      <c r="R13" s="136"/>
      <c r="S13" s="136"/>
      <c r="T13" s="136"/>
      <c r="U13" s="136"/>
      <c r="V13" s="136"/>
      <c r="W13" s="136"/>
      <c r="X13" s="136"/>
      <c r="Y13" s="113"/>
      <c r="AA13" s="113"/>
      <c r="AB13" s="144"/>
    </row>
    <row r="14" spans="1:33" ht="16.8" x14ac:dyDescent="0.3">
      <c r="A14" s="109" t="str">
        <f t="shared" si="0"/>
        <v>-</v>
      </c>
      <c r="B14" s="220" t="s">
        <v>19</v>
      </c>
      <c r="C14" s="220"/>
      <c r="D14" s="220"/>
      <c r="E14" s="220"/>
      <c r="F14" s="220"/>
      <c r="G14" s="220"/>
      <c r="H14" s="220"/>
      <c r="I14" s="220"/>
      <c r="J14" s="137"/>
      <c r="K14" s="220" t="s">
        <v>77</v>
      </c>
      <c r="L14" s="220"/>
      <c r="M14" s="220"/>
      <c r="N14" s="220"/>
      <c r="O14" s="220"/>
      <c r="P14" s="220"/>
      <c r="Q14" s="137"/>
      <c r="R14" s="137"/>
      <c r="S14" s="137"/>
      <c r="T14" s="137"/>
      <c r="U14" s="137"/>
      <c r="V14" s="137"/>
      <c r="W14" s="137"/>
      <c r="X14" s="137"/>
      <c r="AB14" s="143"/>
    </row>
    <row r="15" spans="1:33" ht="16.8" x14ac:dyDescent="0.3">
      <c r="A15" s="109" t="str">
        <f t="shared" si="0"/>
        <v>-</v>
      </c>
      <c r="B15" s="74"/>
      <c r="C15" s="75"/>
      <c r="D15" s="74"/>
      <c r="F15" s="63" t="s">
        <v>20</v>
      </c>
      <c r="J15" s="62"/>
      <c r="K15" s="280" t="s">
        <v>78</v>
      </c>
      <c r="L15" s="280"/>
      <c r="M15" s="280"/>
      <c r="N15" s="280"/>
      <c r="O15" s="280"/>
      <c r="P15" s="280"/>
      <c r="Q15" s="173"/>
      <c r="R15" s="173"/>
      <c r="S15" s="173"/>
      <c r="T15" s="173"/>
      <c r="U15" s="173"/>
      <c r="V15" s="173"/>
      <c r="W15" s="173"/>
      <c r="X15" s="173"/>
      <c r="AB15" s="143"/>
    </row>
    <row r="16" spans="1:33" x14ac:dyDescent="0.3">
      <c r="B16" s="91"/>
      <c r="C16" s="76"/>
      <c r="D16" s="77"/>
      <c r="E16" s="78"/>
      <c r="J16" s="63"/>
      <c r="K16" s="63"/>
      <c r="L16" s="63"/>
      <c r="M16" s="63"/>
      <c r="N16" s="63"/>
      <c r="O16" s="63"/>
      <c r="P16" s="91"/>
      <c r="Q16" s="78"/>
      <c r="R16" s="77"/>
      <c r="S16" s="79"/>
      <c r="T16" s="91"/>
      <c r="U16" s="91"/>
      <c r="V16" s="91"/>
      <c r="W16" s="91"/>
      <c r="X16" s="91"/>
      <c r="AB16" s="143"/>
      <c r="AG16" s="114"/>
    </row>
    <row r="17" spans="2:33" ht="16.8" x14ac:dyDescent="0.3">
      <c r="B17" s="74"/>
      <c r="C17" s="75"/>
      <c r="D17" s="74"/>
      <c r="E17" s="77"/>
      <c r="J17" s="62"/>
      <c r="K17" s="62"/>
      <c r="L17" s="62"/>
      <c r="M17" s="62"/>
      <c r="N17" s="62"/>
      <c r="O17" s="62"/>
      <c r="P17" s="74"/>
      <c r="Q17" s="80"/>
      <c r="R17" s="74"/>
      <c r="S17" s="74"/>
      <c r="T17" s="74"/>
      <c r="U17" s="74"/>
      <c r="V17" s="74"/>
      <c r="W17" s="74"/>
      <c r="X17" s="74"/>
      <c r="AB17" s="143"/>
    </row>
    <row r="18" spans="2:33" ht="16.8" x14ac:dyDescent="0.3">
      <c r="B18" s="74"/>
      <c r="C18" s="75"/>
      <c r="D18" s="74"/>
      <c r="E18" s="81"/>
      <c r="J18" s="62"/>
      <c r="K18" s="62"/>
      <c r="L18" s="62"/>
      <c r="M18" s="62"/>
      <c r="N18" s="62"/>
      <c r="O18" s="62"/>
      <c r="P18" s="74"/>
      <c r="Q18" s="74"/>
      <c r="R18" s="74"/>
      <c r="S18" s="74"/>
      <c r="T18" s="74"/>
      <c r="U18" s="74"/>
      <c r="V18" s="74"/>
      <c r="W18" s="74"/>
      <c r="X18" s="74"/>
      <c r="AB18" s="143"/>
    </row>
    <row r="19" spans="2:33" ht="16.8" x14ac:dyDescent="0.3">
      <c r="B19" s="74"/>
      <c r="C19" s="75"/>
      <c r="D19" s="74"/>
      <c r="E19" s="81"/>
      <c r="J19" s="62"/>
      <c r="K19" s="62"/>
      <c r="L19" s="62"/>
      <c r="M19" s="62"/>
      <c r="N19" s="62"/>
      <c r="O19" s="62"/>
      <c r="P19" s="74"/>
      <c r="Q19" s="74"/>
      <c r="R19" s="74"/>
      <c r="S19" s="74"/>
      <c r="T19" s="74"/>
      <c r="U19" s="74"/>
      <c r="V19" s="74"/>
      <c r="W19" s="74"/>
      <c r="X19" s="74"/>
      <c r="AB19" s="143"/>
    </row>
    <row r="20" spans="2:33" ht="16.8" x14ac:dyDescent="0.3">
      <c r="B20" s="219" t="s">
        <v>66</v>
      </c>
      <c r="C20" s="219"/>
      <c r="D20" s="219"/>
      <c r="E20" s="219"/>
      <c r="F20" s="219"/>
      <c r="G20" s="219"/>
      <c r="H20" s="219"/>
      <c r="I20" s="219"/>
      <c r="J20" s="136"/>
      <c r="K20" s="219" t="s">
        <v>108</v>
      </c>
      <c r="L20" s="219"/>
      <c r="M20" s="219"/>
      <c r="N20" s="219"/>
      <c r="O20" s="219"/>
      <c r="P20" s="219"/>
      <c r="Q20" s="136"/>
      <c r="R20" s="136"/>
      <c r="S20" s="136"/>
      <c r="T20" s="136"/>
      <c r="U20" s="136"/>
      <c r="V20" s="136"/>
      <c r="W20" s="136"/>
      <c r="X20" s="136"/>
      <c r="AB20" s="143"/>
    </row>
    <row r="21" spans="2:33" ht="16.8" x14ac:dyDescent="0.3">
      <c r="B21" s="218" t="s">
        <v>75</v>
      </c>
      <c r="C21" s="218"/>
      <c r="D21" s="218"/>
      <c r="E21" s="218"/>
      <c r="F21" s="218"/>
      <c r="G21" s="218"/>
      <c r="H21" s="218"/>
      <c r="I21" s="218"/>
      <c r="J21" s="172"/>
      <c r="K21" s="218" t="s">
        <v>75</v>
      </c>
      <c r="L21" s="218"/>
      <c r="M21" s="218"/>
      <c r="N21" s="218"/>
      <c r="O21" s="218"/>
      <c r="P21" s="218"/>
      <c r="Q21" s="172"/>
      <c r="R21" s="172"/>
      <c r="S21" s="172"/>
      <c r="T21" s="172"/>
      <c r="U21" s="172"/>
      <c r="V21" s="172"/>
      <c r="W21" s="172"/>
      <c r="X21" s="172"/>
      <c r="AB21" s="143"/>
      <c r="AD21" s="114"/>
      <c r="AG21" s="114"/>
    </row>
    <row r="22" spans="2:33" ht="16.8" x14ac:dyDescent="0.3">
      <c r="B22" s="160"/>
      <c r="C22" s="82"/>
      <c r="D22" s="160"/>
      <c r="E22" s="81"/>
      <c r="F22" s="83"/>
      <c r="G22" s="83"/>
      <c r="H22" s="83"/>
      <c r="I22" s="83"/>
      <c r="J22" s="137"/>
      <c r="K22" s="220" t="s">
        <v>52</v>
      </c>
      <c r="L22" s="220"/>
      <c r="M22" s="220"/>
      <c r="N22" s="220"/>
      <c r="O22" s="220"/>
      <c r="P22" s="220"/>
      <c r="Q22" s="137"/>
      <c r="R22" s="137"/>
      <c r="S22" s="137"/>
      <c r="T22" s="137"/>
      <c r="U22" s="137"/>
      <c r="V22" s="137"/>
      <c r="W22" s="137"/>
      <c r="X22" s="137"/>
      <c r="AB22" s="143"/>
    </row>
    <row r="23" spans="2:33" ht="16.8" x14ac:dyDescent="0.3">
      <c r="B23" s="220" t="s">
        <v>21</v>
      </c>
      <c r="C23" s="220"/>
      <c r="D23" s="220"/>
      <c r="E23" s="220"/>
      <c r="F23" s="220"/>
      <c r="G23" s="220"/>
      <c r="H23" s="220"/>
      <c r="I23" s="220"/>
      <c r="J23" s="137"/>
      <c r="K23" s="220" t="s">
        <v>22</v>
      </c>
      <c r="L23" s="220"/>
      <c r="M23" s="220"/>
      <c r="N23" s="220"/>
      <c r="O23" s="220"/>
      <c r="P23" s="220"/>
      <c r="Q23" s="137"/>
      <c r="R23" s="137"/>
      <c r="S23" s="137"/>
      <c r="T23" s="137"/>
      <c r="U23" s="137"/>
      <c r="V23" s="137"/>
      <c r="W23" s="137"/>
      <c r="X23" s="137"/>
      <c r="AB23" s="143"/>
    </row>
    <row r="24" spans="2:33" ht="16.8" x14ac:dyDescent="0.3">
      <c r="B24" s="220"/>
      <c r="C24" s="220"/>
      <c r="D24" s="220"/>
      <c r="E24" s="220"/>
      <c r="F24" s="220"/>
      <c r="G24" s="220"/>
      <c r="H24" s="220"/>
      <c r="I24" s="220"/>
      <c r="J24" s="220"/>
      <c r="K24" s="220"/>
      <c r="L24" s="220"/>
      <c r="M24" s="220"/>
      <c r="N24" s="220"/>
      <c r="O24" s="220"/>
      <c r="P24" s="220"/>
    </row>
    <row r="25" spans="2:33" x14ac:dyDescent="0.3">
      <c r="B25" s="91"/>
      <c r="C25" s="76"/>
      <c r="D25" s="91"/>
      <c r="K25" s="91"/>
      <c r="L25" s="91"/>
      <c r="M25" s="91"/>
      <c r="N25" s="91"/>
      <c r="O25" s="91"/>
      <c r="P25" s="91"/>
    </row>
    <row r="26" spans="2:33" x14ac:dyDescent="0.3">
      <c r="B26" s="91"/>
      <c r="C26" s="76"/>
      <c r="D26" s="91"/>
      <c r="K26" s="91"/>
      <c r="L26" s="91"/>
      <c r="M26" s="91"/>
      <c r="N26" s="91"/>
      <c r="O26" s="91"/>
      <c r="P26" s="91"/>
    </row>
    <row r="27" spans="2:33" x14ac:dyDescent="0.3">
      <c r="B27" s="91"/>
      <c r="C27" s="76"/>
      <c r="D27" s="91"/>
      <c r="K27" s="91"/>
      <c r="L27" s="91"/>
      <c r="M27" s="91"/>
      <c r="N27" s="91"/>
      <c r="O27" s="91"/>
      <c r="P27" s="91"/>
    </row>
    <row r="28" spans="2:33" x14ac:dyDescent="0.3">
      <c r="B28" s="91"/>
      <c r="C28" s="76"/>
      <c r="D28" s="91"/>
      <c r="J28" s="115"/>
      <c r="K28" s="91"/>
      <c r="L28" s="91"/>
      <c r="M28" s="63"/>
      <c r="N28" s="63"/>
      <c r="O28" s="91"/>
      <c r="P28" s="91"/>
    </row>
    <row r="29" spans="2:33" x14ac:dyDescent="0.3">
      <c r="J29" s="85"/>
    </row>
    <row r="30" spans="2:33" x14ac:dyDescent="0.3">
      <c r="L30" s="116"/>
    </row>
    <row r="31" spans="2:33" x14ac:dyDescent="0.3">
      <c r="B31" s="109"/>
      <c r="J31" s="68"/>
    </row>
    <row r="32" spans="2:33" s="70" customFormat="1" x14ac:dyDescent="0.3">
      <c r="C32" s="84"/>
      <c r="E32" s="91"/>
      <c r="F32" s="63"/>
      <c r="G32" s="63"/>
      <c r="H32" s="63"/>
      <c r="I32" s="63"/>
      <c r="J32" s="63"/>
    </row>
  </sheetData>
  <mergeCells count="37">
    <mergeCell ref="B1:P1"/>
    <mergeCell ref="B2:P2"/>
    <mergeCell ref="B3:P3"/>
    <mergeCell ref="B5:B8"/>
    <mergeCell ref="C5:J5"/>
    <mergeCell ref="K5:N5"/>
    <mergeCell ref="O5:O8"/>
    <mergeCell ref="P5:P8"/>
    <mergeCell ref="H7:H8"/>
    <mergeCell ref="B11:C11"/>
    <mergeCell ref="M6:M8"/>
    <mergeCell ref="N6:N8"/>
    <mergeCell ref="F7:F8"/>
    <mergeCell ref="G7:G8"/>
    <mergeCell ref="I7:I8"/>
    <mergeCell ref="C6:C8"/>
    <mergeCell ref="D6:D8"/>
    <mergeCell ref="E6:E8"/>
    <mergeCell ref="F6:H6"/>
    <mergeCell ref="J6:J8"/>
    <mergeCell ref="K6:K8"/>
    <mergeCell ref="L6:L8"/>
    <mergeCell ref="K21:P21"/>
    <mergeCell ref="K22:P22"/>
    <mergeCell ref="K23:P23"/>
    <mergeCell ref="B24:H24"/>
    <mergeCell ref="I24:P24"/>
    <mergeCell ref="K12:P12"/>
    <mergeCell ref="K13:P13"/>
    <mergeCell ref="K14:P14"/>
    <mergeCell ref="K15:P15"/>
    <mergeCell ref="K20:P20"/>
    <mergeCell ref="B12:I12"/>
    <mergeCell ref="B14:I14"/>
    <mergeCell ref="B20:I20"/>
    <mergeCell ref="B21:I21"/>
    <mergeCell ref="B23:I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opLeftCell="A4" workbookViewId="0">
      <selection activeCell="P24" sqref="P24"/>
    </sheetView>
  </sheetViews>
  <sheetFormatPr defaultRowHeight="14.4" x14ac:dyDescent="0.3"/>
  <cols>
    <col min="1" max="1" width="5.21875" style="8" customWidth="1"/>
    <col min="2" max="2" width="42.21875" style="8" customWidth="1"/>
    <col min="3" max="3" width="11.33203125" style="8" customWidth="1"/>
    <col min="4" max="4" width="10.109375" style="8" hidden="1" customWidth="1"/>
    <col min="5" max="5" width="20.6640625" style="8" customWidth="1"/>
    <col min="6" max="6" width="11.21875" style="8" hidden="1" customWidth="1"/>
    <col min="7" max="8" width="11.6640625" style="8" hidden="1" customWidth="1"/>
    <col min="9" max="9" width="10.109375" style="8" hidden="1" customWidth="1"/>
    <col min="10" max="10" width="27" style="8" customWidth="1"/>
    <col min="11" max="11" width="25.33203125" style="8" customWidth="1"/>
  </cols>
  <sheetData>
    <row r="1" spans="1:21" ht="20.399999999999999" x14ac:dyDescent="0.3">
      <c r="A1" s="241" t="s">
        <v>23</v>
      </c>
      <c r="B1" s="241"/>
      <c r="C1" s="241"/>
      <c r="D1" s="241"/>
      <c r="E1" s="241"/>
      <c r="F1" s="241"/>
      <c r="G1" s="241"/>
      <c r="H1" s="241"/>
      <c r="I1" s="241"/>
      <c r="J1" s="241"/>
      <c r="K1" s="241"/>
    </row>
    <row r="2" spans="1:21" ht="41.25" customHeight="1" x14ac:dyDescent="0.3">
      <c r="A2" s="242" t="s">
        <v>63</v>
      </c>
      <c r="B2" s="242"/>
      <c r="C2" s="242"/>
      <c r="D2" s="242"/>
      <c r="E2" s="242"/>
      <c r="F2" s="242"/>
      <c r="G2" s="242"/>
      <c r="H2" s="242"/>
      <c r="I2" s="242"/>
      <c r="J2" s="242"/>
      <c r="K2" s="242"/>
    </row>
    <row r="3" spans="1:21" ht="18" x14ac:dyDescent="0.3">
      <c r="A3" s="243" t="s">
        <v>44</v>
      </c>
      <c r="B3" s="243"/>
      <c r="C3" s="243"/>
      <c r="D3" s="243"/>
      <c r="E3" s="243"/>
      <c r="F3" s="243"/>
      <c r="G3" s="243"/>
      <c r="H3" s="243"/>
      <c r="I3" s="243"/>
      <c r="J3" s="243"/>
      <c r="K3" s="243"/>
    </row>
    <row r="4" spans="1:21" ht="20.100000000000001" customHeight="1" x14ac:dyDescent="0.3">
      <c r="A4" s="244" t="s">
        <v>24</v>
      </c>
      <c r="B4" s="244"/>
      <c r="C4" s="10"/>
      <c r="D4" s="10"/>
      <c r="E4" s="10"/>
      <c r="F4" s="10"/>
      <c r="G4" s="10"/>
      <c r="H4" s="10"/>
      <c r="I4" s="10"/>
      <c r="J4" s="10"/>
      <c r="K4" s="11" t="s">
        <v>91</v>
      </c>
    </row>
    <row r="5" spans="1:21" ht="20.100000000000001" customHeight="1" x14ac:dyDescent="0.3">
      <c r="A5" s="245" t="s">
        <v>1</v>
      </c>
      <c r="B5" s="246" t="s">
        <v>8</v>
      </c>
      <c r="C5" s="246" t="s">
        <v>26</v>
      </c>
      <c r="D5" s="249" t="s">
        <v>27</v>
      </c>
      <c r="E5" s="250"/>
      <c r="F5" s="250"/>
      <c r="G5" s="250"/>
      <c r="H5" s="250"/>
      <c r="I5" s="250"/>
      <c r="J5" s="251"/>
      <c r="K5" s="245" t="s">
        <v>3</v>
      </c>
    </row>
    <row r="6" spans="1:21" ht="20.100000000000001" customHeight="1" x14ac:dyDescent="0.3">
      <c r="A6" s="245"/>
      <c r="B6" s="246"/>
      <c r="C6" s="246"/>
      <c r="D6" s="246" t="s">
        <v>28</v>
      </c>
      <c r="E6" s="247" t="s">
        <v>49</v>
      </c>
      <c r="F6" s="247" t="s">
        <v>29</v>
      </c>
      <c r="G6" s="246" t="s">
        <v>69</v>
      </c>
      <c r="H6" s="246"/>
      <c r="I6" s="246"/>
      <c r="J6" s="247" t="s">
        <v>62</v>
      </c>
      <c r="K6" s="245"/>
    </row>
    <row r="7" spans="1:21" ht="10.5" customHeight="1" x14ac:dyDescent="0.3">
      <c r="A7" s="245"/>
      <c r="B7" s="246"/>
      <c r="C7" s="246"/>
      <c r="D7" s="246"/>
      <c r="E7" s="248"/>
      <c r="F7" s="248" t="s">
        <v>29</v>
      </c>
      <c r="G7" s="165" t="s">
        <v>59</v>
      </c>
      <c r="H7" s="165" t="s">
        <v>60</v>
      </c>
      <c r="I7" s="165" t="s">
        <v>62</v>
      </c>
      <c r="J7" s="248"/>
      <c r="K7" s="245"/>
    </row>
    <row r="8" spans="1:21" ht="18.899999999999999" customHeight="1" x14ac:dyDescent="0.3">
      <c r="A8" s="164" t="s">
        <v>31</v>
      </c>
      <c r="B8" s="13" t="s">
        <v>32</v>
      </c>
      <c r="C8" s="164" t="s">
        <v>33</v>
      </c>
      <c r="D8" s="14">
        <f t="shared" ref="D8:J8" si="0">SUM(D9:D9)</f>
        <v>1465</v>
      </c>
      <c r="E8" s="14">
        <f t="shared" si="0"/>
        <v>1465</v>
      </c>
      <c r="F8" s="14">
        <f t="shared" si="0"/>
        <v>0</v>
      </c>
      <c r="G8" s="14">
        <f t="shared" si="0"/>
        <v>0</v>
      </c>
      <c r="H8" s="14">
        <f t="shared" si="0"/>
        <v>0</v>
      </c>
      <c r="I8" s="14">
        <f t="shared" si="0"/>
        <v>0</v>
      </c>
      <c r="J8" s="14">
        <f t="shared" si="0"/>
        <v>19.2</v>
      </c>
      <c r="K8" s="167"/>
    </row>
    <row r="9" spans="1:21" ht="18.899999999999999" customHeight="1" x14ac:dyDescent="0.3">
      <c r="A9" s="98">
        <v>1</v>
      </c>
      <c r="B9" s="99" t="s">
        <v>34</v>
      </c>
      <c r="C9" s="98" t="s">
        <v>12</v>
      </c>
      <c r="D9" s="100">
        <f>SUM(E9:F9)</f>
        <v>1465</v>
      </c>
      <c r="E9" s="106">
        <f>SUMIF('TK5'!$J$9:$J$10,'TH5'!C9,'TK5'!$F$9:$F$10)</f>
        <v>1465</v>
      </c>
      <c r="F9" s="106">
        <f>SUMIF('TK4'!$P$9:$P$10,'TH4'!C8,'TK4'!$G$9:$G$10)</f>
        <v>0</v>
      </c>
      <c r="G9" s="106">
        <f>SUMIF('TK4'!$P$9:$P$10,'TH4'!C8,'TK4'!$H$9:$H$10)</f>
        <v>0</v>
      </c>
      <c r="H9" s="106">
        <f>SUMIF('TK4'!$P$9:$P$10,'TH4'!C8,'TK4'!$I$9:$I$10)</f>
        <v>0</v>
      </c>
      <c r="I9" s="106">
        <f>SUMIF('TK4'!$P$9:$P$10,'TH4'!C8,'TK4'!$J$9:$J$10)</f>
        <v>0</v>
      </c>
      <c r="J9" s="106">
        <f>SUMIF('TK5'!$J$9:$J$10,'TH5'!C9,'TK5'!$I$9:$I$10)</f>
        <v>19.2</v>
      </c>
      <c r="K9" s="101"/>
    </row>
    <row r="10" spans="1:21" ht="17.100000000000001" hidden="1" customHeight="1" x14ac:dyDescent="0.3">
      <c r="A10" s="54" t="s">
        <v>36</v>
      </c>
      <c r="B10" s="21" t="s">
        <v>37</v>
      </c>
      <c r="C10" s="54" t="s">
        <v>38</v>
      </c>
      <c r="D10" s="22">
        <f t="shared" ref="D10:J10" si="1">SUM(D11:D13)</f>
        <v>0</v>
      </c>
      <c r="E10" s="22">
        <f t="shared" si="1"/>
        <v>0</v>
      </c>
      <c r="F10" s="22">
        <f t="shared" si="1"/>
        <v>0</v>
      </c>
      <c r="G10" s="22">
        <f t="shared" si="1"/>
        <v>0</v>
      </c>
      <c r="H10" s="22">
        <f t="shared" si="1"/>
        <v>0</v>
      </c>
      <c r="I10" s="22">
        <f t="shared" si="1"/>
        <v>0</v>
      </c>
      <c r="J10" s="22">
        <f t="shared" si="1"/>
        <v>0</v>
      </c>
      <c r="K10" s="22"/>
    </row>
    <row r="11" spans="1:21" ht="31.2" hidden="1" x14ac:dyDescent="0.3">
      <c r="A11" s="98">
        <v>1</v>
      </c>
      <c r="B11" s="99" t="s">
        <v>47</v>
      </c>
      <c r="C11" s="98" t="s">
        <v>46</v>
      </c>
      <c r="D11" s="100">
        <f t="shared" ref="D11:D12" si="2">SUM(E11:F11)</f>
        <v>0</v>
      </c>
      <c r="E11" s="106">
        <f>SUMIF('TK5'!$J$9:$J$10,'TH5'!C11,'TK5'!$F$9:$F$10)</f>
        <v>0</v>
      </c>
      <c r="F11" s="106">
        <f>SUMIF('TK4'!$P$9:$P$10,'TH4'!C10,'TK4'!$G$9:$G$10)</f>
        <v>0</v>
      </c>
      <c r="G11" s="106">
        <f>SUMIF('TK4'!$P$9:$P$10,'TH4'!C10,'TK4'!$H$9:$H$10)</f>
        <v>0</v>
      </c>
      <c r="H11" s="106">
        <f>SUMIF('TK4'!$P$9:$P$10,'TH4'!C10,'TK4'!$I$9:$I$10)</f>
        <v>0</v>
      </c>
      <c r="I11" s="106">
        <f>SUMIF('TK4'!$P$9:$P$10,'TH4'!C10,'TK4'!$J$9:$J$10)</f>
        <v>0</v>
      </c>
      <c r="J11" s="106">
        <f>SUMIF('TK5'!$J$9:$J$10,'TH5'!C11,'TK5'!$I$9:$I$10)</f>
        <v>0</v>
      </c>
      <c r="K11" s="101"/>
    </row>
    <row r="12" spans="1:21" ht="20.100000000000001" hidden="1" customHeight="1" x14ac:dyDescent="0.3">
      <c r="A12" s="102">
        <v>2</v>
      </c>
      <c r="B12" s="103" t="s">
        <v>40</v>
      </c>
      <c r="C12" s="102" t="s">
        <v>14</v>
      </c>
      <c r="D12" s="104">
        <f t="shared" si="2"/>
        <v>0</v>
      </c>
      <c r="E12" s="106">
        <f>SUMIF('TK5'!$J$9:$J$10,'TH5'!C12,'TK5'!$F$9:$F$10)</f>
        <v>0</v>
      </c>
      <c r="F12" s="107">
        <f>SUMIF('TK4'!$P$9:$P$10,'TH4'!C11,'TK4'!$G$9:$G$10)</f>
        <v>0</v>
      </c>
      <c r="G12" s="107">
        <f>SUMIF('TK4'!$P$9:$P$10,'TH4'!C11,'TK4'!$H$9:$H$10)</f>
        <v>0</v>
      </c>
      <c r="H12" s="107">
        <f>SUMIF('TK4'!$P$9:$P$10,'TH4'!C11,'TK4'!$I$9:$I$10)</f>
        <v>0</v>
      </c>
      <c r="I12" s="107">
        <f>SUMIF('TK4'!$P$9:$P$10,'TH4'!C11,'TK4'!$J$9:$J$10)</f>
        <v>0</v>
      </c>
      <c r="J12" s="106">
        <f>SUMIF('TK5'!$J$9:$J$10,'TH5'!C12,'TK5'!$I$9:$I$10)</f>
        <v>0</v>
      </c>
      <c r="K12" s="105"/>
    </row>
    <row r="13" spans="1:21" ht="20.100000000000001" hidden="1" customHeight="1" x14ac:dyDescent="0.3">
      <c r="A13" s="16">
        <v>3</v>
      </c>
      <c r="B13" s="17" t="s">
        <v>41</v>
      </c>
      <c r="C13" s="16" t="s">
        <v>13</v>
      </c>
      <c r="D13" s="18">
        <f>SUM(E13:F13)</f>
        <v>0</v>
      </c>
      <c r="E13" s="106">
        <f>SUMIF('TK5'!$J$9:$J$10,'TH5'!C13,'TK5'!$F$9:$F$10)</f>
        <v>0</v>
      </c>
      <c r="F13" s="42">
        <f>SUMIF('TK4'!$P$9:$P$10,'TH4'!C12,'TK4'!$G$9:$G$10)</f>
        <v>0</v>
      </c>
      <c r="G13" s="42">
        <f>SUMIF('TK4'!$P$9:$P$10,'TH4'!C12,'TK4'!$H$9:$H$10)</f>
        <v>0</v>
      </c>
      <c r="H13" s="42">
        <f>SUMIF('TK4'!$P$9:$P$10,'TH4'!C12,'TK4'!$I$9:$I$10)</f>
        <v>0</v>
      </c>
      <c r="I13" s="42">
        <f>SUMIF('TK4'!$P$9:$P$10,'TH4'!C12,'TK4'!$J$9:$J$10)</f>
        <v>0</v>
      </c>
      <c r="J13" s="106">
        <f>SUMIF('TK5'!$J$9:$J$10,'TH5'!C13,'TK5'!$I$9:$I$10)</f>
        <v>0</v>
      </c>
      <c r="K13" s="19"/>
    </row>
    <row r="14" spans="1:21" ht="20.100000000000001" customHeight="1" x14ac:dyDescent="0.3">
      <c r="A14" s="245" t="s">
        <v>117</v>
      </c>
      <c r="B14" s="245"/>
      <c r="C14" s="245"/>
      <c r="D14" s="14">
        <f>D8+D10</f>
        <v>1465</v>
      </c>
      <c r="E14" s="14">
        <f t="shared" ref="E14:J14" si="3">E8+E10</f>
        <v>1465</v>
      </c>
      <c r="F14" s="14">
        <f t="shared" si="3"/>
        <v>0</v>
      </c>
      <c r="G14" s="14">
        <f t="shared" si="3"/>
        <v>0</v>
      </c>
      <c r="H14" s="14">
        <f t="shared" si="3"/>
        <v>0</v>
      </c>
      <c r="I14" s="14">
        <f t="shared" si="3"/>
        <v>0</v>
      </c>
      <c r="J14" s="14">
        <f t="shared" si="3"/>
        <v>19.2</v>
      </c>
      <c r="K14" s="14"/>
      <c r="N14" s="14">
        <v>37167</v>
      </c>
      <c r="O14" s="14">
        <v>0</v>
      </c>
      <c r="P14" s="14">
        <v>2662</v>
      </c>
      <c r="Q14" s="14">
        <v>15430.8</v>
      </c>
      <c r="R14" s="14">
        <v>18092.800000000003</v>
      </c>
      <c r="S14" s="14">
        <v>774.59999999999991</v>
      </c>
      <c r="T14" s="14">
        <v>1561.6</v>
      </c>
      <c r="U14" s="14">
        <v>2336.1999999999998</v>
      </c>
    </row>
    <row r="15" spans="1:21" ht="20.100000000000001" customHeight="1" x14ac:dyDescent="0.3">
      <c r="A15" s="254" t="s">
        <v>42</v>
      </c>
      <c r="B15" s="254"/>
      <c r="C15" s="254"/>
      <c r="D15" s="167">
        <f>SUM(E15:F15)</f>
        <v>2</v>
      </c>
      <c r="E15" s="167">
        <f>COUNT('TK5'!F9:F10)</f>
        <v>2</v>
      </c>
      <c r="F15" s="167">
        <f>COUNT('TK5'!G9:G10)</f>
        <v>0</v>
      </c>
      <c r="G15" s="167">
        <f>COUNT('TK5'!H9:H10)</f>
        <v>1</v>
      </c>
      <c r="H15" s="167">
        <f>COUNT('TK5'!I9:I10)</f>
        <v>2</v>
      </c>
      <c r="I15" s="167">
        <f>COUNT('TK5'!J9:J10)</f>
        <v>0</v>
      </c>
      <c r="J15" s="167">
        <f>COUNT('TK5'!K9:K10)</f>
        <v>2</v>
      </c>
      <c r="K15" s="167"/>
      <c r="N15" s="167">
        <v>20</v>
      </c>
      <c r="O15" s="167">
        <v>0</v>
      </c>
      <c r="P15" s="167">
        <v>6</v>
      </c>
      <c r="Q15" s="167">
        <v>14</v>
      </c>
      <c r="R15" s="167">
        <v>15</v>
      </c>
      <c r="S15" s="167">
        <v>8</v>
      </c>
      <c r="T15" s="167">
        <v>15</v>
      </c>
      <c r="U15" s="167">
        <v>20</v>
      </c>
    </row>
    <row r="16" spans="1:21" ht="9.75" customHeight="1" x14ac:dyDescent="0.3">
      <c r="A16" s="66"/>
      <c r="B16" s="66"/>
      <c r="C16" s="66"/>
      <c r="D16" s="66"/>
      <c r="E16" s="66"/>
      <c r="F16" s="66"/>
      <c r="G16" s="66"/>
      <c r="H16" s="66"/>
      <c r="I16" s="66"/>
      <c r="J16" s="66"/>
      <c r="K16" s="66"/>
    </row>
    <row r="17" spans="1:17" ht="16.8" x14ac:dyDescent="0.3">
      <c r="A17" s="252" t="s">
        <v>76</v>
      </c>
      <c r="B17" s="252"/>
      <c r="C17" s="252"/>
      <c r="D17" s="252" t="s">
        <v>76</v>
      </c>
      <c r="E17" s="252"/>
      <c r="F17" s="252"/>
      <c r="G17" s="252"/>
      <c r="H17" s="252"/>
      <c r="I17" s="252"/>
      <c r="J17" s="252"/>
      <c r="K17" s="252"/>
    </row>
    <row r="18" spans="1:17" ht="16.8" x14ac:dyDescent="0.3">
      <c r="A18" s="4"/>
      <c r="B18" s="28"/>
      <c r="C18" s="28"/>
      <c r="D18" s="253" t="s">
        <v>18</v>
      </c>
      <c r="E18" s="253"/>
      <c r="F18" s="253"/>
      <c r="G18" s="253"/>
      <c r="H18" s="253"/>
      <c r="I18" s="253"/>
      <c r="J18" s="253"/>
      <c r="K18" s="253"/>
      <c r="N18" s="14">
        <v>15399.999999999998</v>
      </c>
      <c r="O18" s="43"/>
    </row>
    <row r="19" spans="1:17" ht="16.8" x14ac:dyDescent="0.3">
      <c r="A19" s="253" t="s">
        <v>43</v>
      </c>
      <c r="B19" s="253"/>
      <c r="C19" s="253"/>
      <c r="D19" s="253" t="s">
        <v>77</v>
      </c>
      <c r="E19" s="253"/>
      <c r="F19" s="253"/>
      <c r="G19" s="253"/>
      <c r="H19" s="253"/>
      <c r="I19" s="253"/>
      <c r="J19" s="253"/>
      <c r="K19" s="253"/>
      <c r="N19">
        <v>187861.80000000008</v>
      </c>
      <c r="Q19" s="43">
        <f>N19+J14</f>
        <v>187881.00000000009</v>
      </c>
    </row>
    <row r="20" spans="1:17" ht="16.8" x14ac:dyDescent="0.3">
      <c r="A20" s="166"/>
      <c r="B20" s="166"/>
      <c r="C20" s="166"/>
      <c r="D20" s="166"/>
      <c r="E20" s="255" t="s">
        <v>78</v>
      </c>
      <c r="F20" s="255"/>
      <c r="G20" s="255"/>
      <c r="H20" s="255"/>
      <c r="I20" s="255"/>
      <c r="J20" s="255"/>
      <c r="K20" s="255"/>
    </row>
    <row r="21" spans="1:17" ht="16.8" x14ac:dyDescent="0.3">
      <c r="A21" s="4"/>
      <c r="B21" s="5"/>
      <c r="C21" s="5"/>
      <c r="D21" s="5"/>
      <c r="E21" s="30"/>
      <c r="F21" s="4"/>
      <c r="G21" s="4"/>
      <c r="H21" s="4"/>
      <c r="I21" s="4"/>
      <c r="J21" s="4"/>
      <c r="K21" s="4"/>
    </row>
    <row r="22" spans="1:17" ht="16.8" x14ac:dyDescent="0.3">
      <c r="A22" s="4"/>
      <c r="B22" s="5"/>
      <c r="C22" s="4"/>
      <c r="D22" s="4"/>
      <c r="E22" s="30"/>
      <c r="F22" s="4"/>
      <c r="G22" s="4"/>
      <c r="H22" s="4"/>
      <c r="I22" s="4"/>
      <c r="J22" s="4"/>
      <c r="K22" s="4"/>
    </row>
    <row r="23" spans="1:17" ht="16.8" x14ac:dyDescent="0.3">
      <c r="A23" s="4"/>
      <c r="B23" s="4"/>
      <c r="C23" s="4"/>
      <c r="D23" s="4"/>
      <c r="E23" s="30"/>
      <c r="F23" s="4"/>
      <c r="G23" s="4"/>
      <c r="H23" s="4"/>
      <c r="I23" s="4"/>
      <c r="J23" s="4"/>
      <c r="K23" s="4"/>
    </row>
    <row r="24" spans="1:17" ht="16.8" x14ac:dyDescent="0.3">
      <c r="A24" s="4"/>
      <c r="B24" s="4"/>
      <c r="C24" s="4"/>
      <c r="D24" s="4"/>
      <c r="E24" s="30"/>
      <c r="F24" s="4"/>
      <c r="G24" s="4"/>
      <c r="H24" s="4"/>
      <c r="I24" s="4"/>
      <c r="J24" s="4"/>
      <c r="K24" s="4"/>
    </row>
    <row r="25" spans="1:17" ht="16.8" x14ac:dyDescent="0.3">
      <c r="A25" s="253" t="s">
        <v>67</v>
      </c>
      <c r="B25" s="253"/>
      <c r="C25" s="253"/>
      <c r="D25" s="253" t="s">
        <v>108</v>
      </c>
      <c r="E25" s="253"/>
      <c r="F25" s="253"/>
      <c r="G25" s="253"/>
      <c r="H25" s="253"/>
      <c r="I25" s="253"/>
      <c r="J25" s="253"/>
      <c r="K25" s="253"/>
    </row>
    <row r="29" spans="1:17" s="8" customFormat="1" ht="13.2" x14ac:dyDescent="0.3">
      <c r="B29" s="31"/>
    </row>
    <row r="32" spans="1:17" s="8" customFormat="1" ht="15.6" x14ac:dyDescent="0.3">
      <c r="B32" s="25"/>
      <c r="C32" s="25"/>
      <c r="D32" s="25"/>
      <c r="E32" s="25"/>
      <c r="F32" s="25"/>
      <c r="G32" s="25"/>
      <c r="H32" s="25"/>
      <c r="I32" s="25"/>
      <c r="J32" s="25"/>
    </row>
  </sheetData>
  <mergeCells count="24">
    <mergeCell ref="A1:K1"/>
    <mergeCell ref="A2:K2"/>
    <mergeCell ref="A3:K3"/>
    <mergeCell ref="A4:B4"/>
    <mergeCell ref="A5:A7"/>
    <mergeCell ref="B5:B7"/>
    <mergeCell ref="C5:C7"/>
    <mergeCell ref="D5:J5"/>
    <mergeCell ref="K5:K7"/>
    <mergeCell ref="D6:D7"/>
    <mergeCell ref="A25:C25"/>
    <mergeCell ref="D25:K25"/>
    <mergeCell ref="J6:J7"/>
    <mergeCell ref="A17:C17"/>
    <mergeCell ref="D17:K17"/>
    <mergeCell ref="D18:K18"/>
    <mergeCell ref="A19:C19"/>
    <mergeCell ref="D19:K19"/>
    <mergeCell ref="E20:K20"/>
    <mergeCell ref="E6:E7"/>
    <mergeCell ref="F6:F7"/>
    <mergeCell ref="G6:I6"/>
    <mergeCell ref="A14:C14"/>
    <mergeCell ref="A15:C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C21" sqref="A20:C21"/>
    </sheetView>
  </sheetViews>
  <sheetFormatPr defaultRowHeight="14.4" x14ac:dyDescent="0.3"/>
  <cols>
    <col min="1" max="1" width="7" style="8" customWidth="1"/>
    <col min="2" max="2" width="45.109375" style="8" customWidth="1"/>
    <col min="3" max="3" width="13.21875" style="8" customWidth="1"/>
    <col min="4" max="4" width="14" style="8" hidden="1" customWidth="1"/>
    <col min="5" max="5" width="21.33203125" style="8" customWidth="1"/>
    <col min="6" max="6" width="14.88671875" style="8" hidden="1" customWidth="1"/>
    <col min="7" max="7" width="14.109375" style="8" hidden="1" customWidth="1"/>
    <col min="8" max="8" width="17.88671875" style="8" customWidth="1"/>
    <col min="9" max="9" width="24.6640625" style="8" customWidth="1"/>
    <col min="10" max="10" width="9.6640625" bestFit="1" customWidth="1"/>
    <col min="12" max="12" width="12.33203125" customWidth="1"/>
  </cols>
  <sheetData>
    <row r="1" spans="1:9" ht="20.399999999999999" x14ac:dyDescent="0.3">
      <c r="A1" s="241" t="s">
        <v>23</v>
      </c>
      <c r="B1" s="241"/>
      <c r="C1" s="241"/>
      <c r="D1" s="241"/>
      <c r="E1" s="241"/>
      <c r="F1" s="241"/>
      <c r="G1" s="241"/>
      <c r="H1" s="241"/>
      <c r="I1" s="241"/>
    </row>
    <row r="2" spans="1:9" ht="42.75" customHeight="1" x14ac:dyDescent="0.3">
      <c r="A2" s="242" t="s">
        <v>63</v>
      </c>
      <c r="B2" s="242"/>
      <c r="C2" s="242"/>
      <c r="D2" s="242"/>
      <c r="E2" s="242"/>
      <c r="F2" s="242"/>
      <c r="G2" s="242"/>
      <c r="H2" s="242"/>
      <c r="I2" s="242"/>
    </row>
    <row r="3" spans="1:9" ht="18" x14ac:dyDescent="0.3">
      <c r="A3" s="243" t="s">
        <v>44</v>
      </c>
      <c r="B3" s="243"/>
      <c r="C3" s="243"/>
      <c r="D3" s="243"/>
      <c r="E3" s="243"/>
      <c r="F3" s="243"/>
      <c r="G3" s="243"/>
      <c r="H3" s="243"/>
      <c r="I3" s="243"/>
    </row>
    <row r="4" spans="1:9" ht="16.8" x14ac:dyDescent="0.3">
      <c r="A4" s="244" t="s">
        <v>24</v>
      </c>
      <c r="B4" s="244"/>
      <c r="C4" s="10"/>
      <c r="D4" s="10"/>
      <c r="E4" s="10"/>
      <c r="F4" s="10"/>
      <c r="G4" s="10"/>
      <c r="H4" s="10"/>
      <c r="I4" s="11" t="s">
        <v>103</v>
      </c>
    </row>
    <row r="5" spans="1:9" ht="15.75" customHeight="1" x14ac:dyDescent="0.3">
      <c r="A5" s="245" t="s">
        <v>1</v>
      </c>
      <c r="B5" s="246" t="s">
        <v>8</v>
      </c>
      <c r="C5" s="246" t="s">
        <v>26</v>
      </c>
      <c r="D5" s="249" t="s">
        <v>27</v>
      </c>
      <c r="E5" s="250"/>
      <c r="F5" s="250"/>
      <c r="G5" s="250"/>
      <c r="H5" s="251"/>
      <c r="I5" s="245" t="s">
        <v>3</v>
      </c>
    </row>
    <row r="6" spans="1:9" ht="31.2" x14ac:dyDescent="0.3">
      <c r="A6" s="245"/>
      <c r="B6" s="246"/>
      <c r="C6" s="246"/>
      <c r="D6" s="39" t="s">
        <v>28</v>
      </c>
      <c r="E6" s="39" t="s">
        <v>49</v>
      </c>
      <c r="F6" s="39" t="s">
        <v>29</v>
      </c>
      <c r="G6" s="39" t="s">
        <v>72</v>
      </c>
      <c r="H6" s="122" t="s">
        <v>73</v>
      </c>
      <c r="I6" s="245"/>
    </row>
    <row r="7" spans="1:9" ht="15.6" x14ac:dyDescent="0.3">
      <c r="A7" s="38" t="s">
        <v>31</v>
      </c>
      <c r="B7" s="13" t="s">
        <v>32</v>
      </c>
      <c r="C7" s="38" t="s">
        <v>33</v>
      </c>
      <c r="D7" s="14">
        <f>SUM(D8:D10)</f>
        <v>5279.2000000000007</v>
      </c>
      <c r="E7" s="14">
        <f>SUM(E8:E10)</f>
        <v>5279.2000000000007</v>
      </c>
      <c r="F7" s="14">
        <f>SUM(F8:F10)</f>
        <v>0</v>
      </c>
      <c r="G7" s="14">
        <f>SUM(G8:G10)</f>
        <v>0</v>
      </c>
      <c r="H7" s="14">
        <f>SUM(H8:H10)</f>
        <v>223.2</v>
      </c>
      <c r="I7" s="41"/>
    </row>
    <row r="8" spans="1:9" ht="15.6" x14ac:dyDescent="0.3">
      <c r="A8" s="98">
        <v>1</v>
      </c>
      <c r="B8" s="99" t="s">
        <v>34</v>
      </c>
      <c r="C8" s="98" t="s">
        <v>12</v>
      </c>
      <c r="D8" s="100">
        <f>SUM(E8:F8)</f>
        <v>4405.3</v>
      </c>
      <c r="E8" s="100">
        <f>'TH1'!E9+'TH4'!E8+'TH5'!E9</f>
        <v>4405.3</v>
      </c>
      <c r="F8" s="100">
        <f>'TH1'!F9+'TH4'!F8</f>
        <v>0</v>
      </c>
      <c r="G8" s="100">
        <f>'TH1'!I9+'TH4'!I8</f>
        <v>0</v>
      </c>
      <c r="H8" s="100">
        <f>'TH1'!J9+'TH4'!J8+'TH5'!J9</f>
        <v>137.69999999999999</v>
      </c>
      <c r="I8" s="101"/>
    </row>
    <row r="9" spans="1:9" ht="15.6" x14ac:dyDescent="0.3">
      <c r="A9" s="102">
        <v>2</v>
      </c>
      <c r="B9" s="103" t="s">
        <v>112</v>
      </c>
      <c r="C9" s="102" t="s">
        <v>106</v>
      </c>
      <c r="D9" s="104">
        <f>SUM(E9:F9)</f>
        <v>873.90000000000009</v>
      </c>
      <c r="E9" s="104">
        <f>'TH3'!E9</f>
        <v>873.90000000000009</v>
      </c>
      <c r="F9" s="104"/>
      <c r="G9" s="104"/>
      <c r="H9" s="104">
        <f>'TH3'!L9</f>
        <v>85.5</v>
      </c>
      <c r="I9" s="105"/>
    </row>
    <row r="10" spans="1:9" ht="15.6" x14ac:dyDescent="0.3">
      <c r="A10" s="16">
        <v>3</v>
      </c>
      <c r="B10" s="17" t="s">
        <v>35</v>
      </c>
      <c r="C10" s="16" t="s">
        <v>16</v>
      </c>
      <c r="D10" s="18">
        <f>SUM(E10:F10)</f>
        <v>0</v>
      </c>
      <c r="E10" s="18">
        <f>'TH2'!E9</f>
        <v>0</v>
      </c>
      <c r="F10" s="18">
        <f>'TH2'!F9</f>
        <v>0</v>
      </c>
      <c r="G10" s="18">
        <f>'TH2'!I9</f>
        <v>0</v>
      </c>
      <c r="H10" s="18">
        <f>'TH2'!L9</f>
        <v>0</v>
      </c>
      <c r="I10" s="19"/>
    </row>
    <row r="11" spans="1:9" ht="15.6" x14ac:dyDescent="0.3">
      <c r="A11" s="20" t="s">
        <v>36</v>
      </c>
      <c r="B11" s="21" t="s">
        <v>37</v>
      </c>
      <c r="C11" s="20" t="s">
        <v>38</v>
      </c>
      <c r="D11" s="22">
        <f>SUM(D12:D16)</f>
        <v>2831.1</v>
      </c>
      <c r="E11" s="22">
        <f>SUM(E12:E16)</f>
        <v>2831.1</v>
      </c>
      <c r="F11" s="22">
        <f>SUM(F12:F16)</f>
        <v>0</v>
      </c>
      <c r="G11" s="22">
        <f>SUM(G12:G16)</f>
        <v>1638.9</v>
      </c>
      <c r="H11" s="22">
        <f>SUM(H12:H16)</f>
        <v>135</v>
      </c>
      <c r="I11" s="22"/>
    </row>
    <row r="12" spans="1:9" ht="15.6" x14ac:dyDescent="0.3">
      <c r="A12" s="98">
        <v>1</v>
      </c>
      <c r="B12" s="99" t="s">
        <v>39</v>
      </c>
      <c r="C12" s="98" t="s">
        <v>15</v>
      </c>
      <c r="D12" s="100">
        <f t="shared" ref="D12:D16" si="0">SUM(E12:F12)</f>
        <v>0</v>
      </c>
      <c r="E12" s="100">
        <f>'TH2'!E11</f>
        <v>0</v>
      </c>
      <c r="F12" s="100">
        <f>'TH2'!F11</f>
        <v>0</v>
      </c>
      <c r="G12" s="100">
        <f>'TH2'!I11</f>
        <v>0</v>
      </c>
      <c r="H12" s="100">
        <f>'TH2'!L11</f>
        <v>0</v>
      </c>
      <c r="I12" s="101"/>
    </row>
    <row r="13" spans="1:9" ht="15.6" x14ac:dyDescent="0.3">
      <c r="A13" s="102">
        <v>2</v>
      </c>
      <c r="B13" s="103" t="s">
        <v>102</v>
      </c>
      <c r="C13" s="102" t="s">
        <v>92</v>
      </c>
      <c r="D13" s="104"/>
      <c r="E13" s="104">
        <f>'TH2'!E12</f>
        <v>0</v>
      </c>
      <c r="F13" s="104"/>
      <c r="G13" s="104"/>
      <c r="H13" s="104">
        <f>'TH2'!L12</f>
        <v>0</v>
      </c>
      <c r="I13" s="105"/>
    </row>
    <row r="14" spans="1:9" ht="31.2" x14ac:dyDescent="0.3">
      <c r="A14" s="102">
        <v>3</v>
      </c>
      <c r="B14" s="103" t="s">
        <v>47</v>
      </c>
      <c r="C14" s="102" t="s">
        <v>46</v>
      </c>
      <c r="D14" s="104">
        <f t="shared" si="0"/>
        <v>2228.3000000000002</v>
      </c>
      <c r="E14" s="104">
        <f>'TH1'!E11+'TH2'!E13+'TH4'!E10</f>
        <v>2228.3000000000002</v>
      </c>
      <c r="F14" s="104">
        <f>'TH1'!F11+'TH2'!F13+'TH4'!F10</f>
        <v>0</v>
      </c>
      <c r="G14" s="104">
        <f>'TH1'!I11+'TH2'!I13+'TH4'!I10</f>
        <v>0</v>
      </c>
      <c r="H14" s="104">
        <f>'TH1'!J11+'TH2'!L13+'TH4'!J10</f>
        <v>49</v>
      </c>
      <c r="I14" s="105"/>
    </row>
    <row r="15" spans="1:9" ht="15.6" x14ac:dyDescent="0.3">
      <c r="A15" s="102">
        <v>4</v>
      </c>
      <c r="B15" s="103" t="s">
        <v>40</v>
      </c>
      <c r="C15" s="102" t="s">
        <v>14</v>
      </c>
      <c r="D15" s="104">
        <f t="shared" si="0"/>
        <v>429.1</v>
      </c>
      <c r="E15" s="104">
        <f>'TH1'!E12+'TH2'!E14+'TH3'!E11+'TH4'!E11</f>
        <v>429.1</v>
      </c>
      <c r="F15" s="104">
        <f>'TH1'!F12+'TH2'!F14+'TH4'!F11</f>
        <v>0</v>
      </c>
      <c r="G15" s="104">
        <f>'TH1'!I12+'TH2'!I14+'TH4'!I11</f>
        <v>1638.9</v>
      </c>
      <c r="H15" s="104">
        <f>'TH1'!J12+'TH2'!L14+'TH3'!L11+'TH4'!J11</f>
        <v>65.800000000000011</v>
      </c>
      <c r="I15" s="105"/>
    </row>
    <row r="16" spans="1:9" ht="15.6" x14ac:dyDescent="0.3">
      <c r="A16" s="16">
        <v>5</v>
      </c>
      <c r="B16" s="17" t="s">
        <v>41</v>
      </c>
      <c r="C16" s="16" t="s">
        <v>13</v>
      </c>
      <c r="D16" s="18">
        <f t="shared" si="0"/>
        <v>173.7</v>
      </c>
      <c r="E16" s="18">
        <f>'TH1'!E13+'TH4'!E12</f>
        <v>173.7</v>
      </c>
      <c r="F16" s="18">
        <f>'TH1'!F13+'TH4'!F12</f>
        <v>0</v>
      </c>
      <c r="G16" s="18">
        <f>'TH1'!I13+'TH4'!I12</f>
        <v>0</v>
      </c>
      <c r="H16" s="18">
        <f>'TH1'!J13+'TH4'!J12</f>
        <v>20.2</v>
      </c>
      <c r="I16" s="19"/>
    </row>
    <row r="17" spans="1:14" ht="15.6" x14ac:dyDescent="0.3">
      <c r="A17" s="245" t="s">
        <v>58</v>
      </c>
      <c r="B17" s="245"/>
      <c r="C17" s="245"/>
      <c r="D17" s="14">
        <f>D7+D11</f>
        <v>8110.3000000000011</v>
      </c>
      <c r="E17" s="14">
        <f>E7+E11</f>
        <v>8110.3000000000011</v>
      </c>
      <c r="F17" s="14">
        <f t="shared" ref="F17:G17" si="1">F7+F11</f>
        <v>0</v>
      </c>
      <c r="G17" s="14">
        <f t="shared" si="1"/>
        <v>1638.9</v>
      </c>
      <c r="H17" s="14">
        <f>H7+H11</f>
        <v>358.2</v>
      </c>
      <c r="I17" s="41"/>
      <c r="L17" s="49"/>
      <c r="N17" s="49"/>
    </row>
    <row r="18" spans="1:14" ht="15.6" x14ac:dyDescent="0.3">
      <c r="A18" s="254" t="s">
        <v>42</v>
      </c>
      <c r="B18" s="254"/>
      <c r="C18" s="254"/>
      <c r="D18" s="41">
        <f>SUM(E18:F18)</f>
        <v>14</v>
      </c>
      <c r="E18" s="41">
        <f>'TH1'!E15+'TH2'!E16+'TH3'!E13+'TH4'!E14+'TH5'!E15</f>
        <v>14</v>
      </c>
      <c r="F18" s="121">
        <f>'TH1'!F15+'TH2'!F16+'TH4'!F14</f>
        <v>0</v>
      </c>
      <c r="G18" s="53">
        <f>'TH1'!I15+'TH2'!I16+'TH4'!I14</f>
        <v>4</v>
      </c>
      <c r="H18" s="121">
        <f>E18</f>
        <v>14</v>
      </c>
      <c r="I18" s="41"/>
      <c r="K18" s="45"/>
      <c r="L18" s="45"/>
      <c r="N18" s="44"/>
    </row>
    <row r="19" spans="1:14" ht="7.5" customHeight="1" x14ac:dyDescent="0.3">
      <c r="A19" s="3"/>
      <c r="B19" s="3"/>
      <c r="C19" s="3"/>
      <c r="D19" s="3"/>
      <c r="E19" s="3"/>
      <c r="F19" s="3"/>
      <c r="G19" s="3"/>
      <c r="H19" s="66"/>
      <c r="I19" s="3"/>
      <c r="L19" s="49"/>
    </row>
    <row r="20" spans="1:14" ht="16.8" x14ac:dyDescent="0.3">
      <c r="A20" s="252" t="s">
        <v>76</v>
      </c>
      <c r="B20" s="252"/>
      <c r="C20" s="252"/>
      <c r="D20" s="27"/>
      <c r="E20" s="252" t="s">
        <v>76</v>
      </c>
      <c r="F20" s="252"/>
      <c r="G20" s="252"/>
      <c r="H20" s="252"/>
      <c r="I20" s="252"/>
      <c r="L20" s="45"/>
      <c r="M20" s="45"/>
      <c r="N20" s="45"/>
    </row>
    <row r="21" spans="1:14" ht="16.8" x14ac:dyDescent="0.3">
      <c r="A21" s="4"/>
      <c r="B21" s="28"/>
      <c r="C21" s="28"/>
      <c r="D21" s="28"/>
      <c r="E21" s="253" t="s">
        <v>18</v>
      </c>
      <c r="F21" s="253"/>
      <c r="G21" s="253"/>
      <c r="H21" s="253"/>
      <c r="I21" s="253"/>
      <c r="L21" s="49"/>
    </row>
    <row r="22" spans="1:14" ht="16.8" x14ac:dyDescent="0.3">
      <c r="A22" s="253" t="s">
        <v>43</v>
      </c>
      <c r="B22" s="253"/>
      <c r="C22" s="253"/>
      <c r="D22" s="28"/>
      <c r="E22" s="253" t="s">
        <v>77</v>
      </c>
      <c r="F22" s="253"/>
      <c r="G22" s="253"/>
      <c r="H22" s="253"/>
      <c r="I22" s="253"/>
    </row>
    <row r="23" spans="1:14" ht="16.8" x14ac:dyDescent="0.3">
      <c r="A23" s="40"/>
      <c r="B23" s="40"/>
      <c r="C23" s="40"/>
      <c r="D23" s="40"/>
      <c r="E23" s="255" t="s">
        <v>78</v>
      </c>
      <c r="F23" s="255"/>
      <c r="G23" s="255"/>
      <c r="H23" s="255"/>
      <c r="I23" s="255"/>
    </row>
    <row r="24" spans="1:14" ht="16.8" x14ac:dyDescent="0.3">
      <c r="A24" s="138"/>
      <c r="B24" s="138"/>
      <c r="C24" s="138"/>
      <c r="D24" s="138"/>
      <c r="E24" s="29"/>
      <c r="F24" s="4"/>
      <c r="G24" s="4"/>
      <c r="H24" s="4"/>
      <c r="I24" s="4"/>
    </row>
    <row r="25" spans="1:14" ht="16.8" x14ac:dyDescent="0.3">
      <c r="A25" s="4"/>
      <c r="B25" s="5"/>
      <c r="C25" s="5"/>
      <c r="D25" s="5"/>
      <c r="E25" s="30"/>
      <c r="F25" s="4"/>
      <c r="G25" s="4"/>
      <c r="H25" s="4"/>
      <c r="I25" s="4"/>
    </row>
    <row r="26" spans="1:14" ht="16.8" x14ac:dyDescent="0.3">
      <c r="A26" s="4"/>
      <c r="B26" s="5"/>
      <c r="C26" s="4"/>
      <c r="D26" s="4"/>
      <c r="E26" s="30"/>
      <c r="F26" s="4"/>
      <c r="G26" s="4"/>
      <c r="H26" s="4"/>
      <c r="I26" s="4"/>
    </row>
    <row r="27" spans="1:14" ht="16.8" x14ac:dyDescent="0.3">
      <c r="A27" s="4"/>
      <c r="B27" s="4"/>
      <c r="C27" s="4"/>
      <c r="D27" s="4"/>
      <c r="E27" s="30"/>
      <c r="F27" s="4"/>
      <c r="G27" s="4"/>
      <c r="H27" s="4"/>
      <c r="I27" s="4"/>
    </row>
    <row r="28" spans="1:14" ht="16.8" x14ac:dyDescent="0.3">
      <c r="A28" s="253" t="s">
        <v>67</v>
      </c>
      <c r="B28" s="253"/>
      <c r="C28" s="253"/>
      <c r="D28" s="28"/>
      <c r="E28" s="253" t="s">
        <v>108</v>
      </c>
      <c r="F28" s="253"/>
      <c r="G28" s="253"/>
      <c r="H28" s="253"/>
      <c r="I28" s="253"/>
    </row>
    <row r="32" spans="1:14" x14ac:dyDescent="0.3">
      <c r="B32" s="31"/>
    </row>
    <row r="35" spans="2:8" ht="15.6" x14ac:dyDescent="0.3">
      <c r="B35" s="25"/>
      <c r="C35" s="25"/>
      <c r="D35" s="25"/>
      <c r="E35" s="25"/>
      <c r="F35" s="25"/>
      <c r="G35" s="25"/>
      <c r="H35" s="25"/>
    </row>
  </sheetData>
  <mergeCells count="19">
    <mergeCell ref="A28:C28"/>
    <mergeCell ref="E28:I28"/>
    <mergeCell ref="A17:C17"/>
    <mergeCell ref="A18:C18"/>
    <mergeCell ref="A20:C20"/>
    <mergeCell ref="E20:I20"/>
    <mergeCell ref="E21:I21"/>
    <mergeCell ref="A22:C22"/>
    <mergeCell ref="E22:I22"/>
    <mergeCell ref="E23:I23"/>
    <mergeCell ref="D5:H5"/>
    <mergeCell ref="A1:I1"/>
    <mergeCell ref="A2:I2"/>
    <mergeCell ref="A3:I3"/>
    <mergeCell ref="A4:B4"/>
    <mergeCell ref="A5:A6"/>
    <mergeCell ref="B5:B6"/>
    <mergeCell ref="C5:C6"/>
    <mergeCell ref="I5:I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19:O21"/>
  <sheetViews>
    <sheetView workbookViewId="0">
      <selection activeCell="P5" sqref="P5"/>
    </sheetView>
  </sheetViews>
  <sheetFormatPr defaultRowHeight="14.4" x14ac:dyDescent="0.3"/>
  <sheetData>
    <row r="19" spans="15:15" x14ac:dyDescent="0.3">
      <c r="O19" s="45"/>
    </row>
    <row r="20" spans="15:15" x14ac:dyDescent="0.3">
      <c r="O20" s="45"/>
    </row>
    <row r="21" spans="15:15" x14ac:dyDescent="0.3">
      <c r="O21" s="4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zoomScale="89" zoomScaleNormal="89" workbookViewId="0">
      <selection activeCell="O9" sqref="O9:T11"/>
    </sheetView>
  </sheetViews>
  <sheetFormatPr defaultRowHeight="15.6" x14ac:dyDescent="0.3"/>
  <cols>
    <col min="1" max="1" width="4.21875" style="70" customWidth="1"/>
    <col min="2" max="2" width="21.21875" style="84" customWidth="1"/>
    <col min="3" max="3" width="7.88671875" style="70" customWidth="1"/>
    <col min="4" max="4" width="8.109375" style="91" customWidth="1"/>
    <col min="5" max="5" width="9" style="63" customWidth="1"/>
    <col min="6" max="6" width="7.77734375" style="63" hidden="1" customWidth="1"/>
    <col min="7" max="7" width="10.33203125" style="63" hidden="1" customWidth="1"/>
    <col min="8" max="8" width="11.33203125" style="63" hidden="1" customWidth="1"/>
    <col min="9" max="9" width="12.109375" style="63" hidden="1" customWidth="1"/>
    <col min="10" max="10" width="11" style="63" hidden="1" customWidth="1"/>
    <col min="11" max="11" width="10.109375" style="63" hidden="1" customWidth="1"/>
    <col min="12" max="12" width="12.33203125" style="63" hidden="1" customWidth="1"/>
    <col min="13" max="13" width="11.88671875" style="63" hidden="1" customWidth="1"/>
    <col min="14" max="14" width="10.88671875" style="63" customWidth="1"/>
    <col min="15" max="15" width="11" style="91" customWidth="1"/>
    <col min="16" max="16" width="4.88671875" style="70" customWidth="1"/>
    <col min="17" max="17" width="5.88671875" style="70" customWidth="1"/>
    <col min="18" max="18" width="8.6640625" style="70" customWidth="1"/>
    <col min="19" max="19" width="11.77734375" style="70" customWidth="1"/>
    <col min="20" max="20" width="10.88671875" style="70" customWidth="1"/>
    <col min="21" max="21" width="14" style="70" hidden="1" customWidth="1"/>
    <col min="22" max="22" width="12.33203125" style="70" hidden="1" customWidth="1"/>
    <col min="23" max="23" width="14.77734375" style="90" customWidth="1"/>
    <col min="24" max="24" width="14.21875" style="90" hidden="1" customWidth="1"/>
    <col min="25" max="26" width="21" style="70" customWidth="1"/>
    <col min="27" max="28" width="9.109375" style="70"/>
    <col min="29" max="29" width="0" style="70" hidden="1" customWidth="1"/>
    <col min="30" max="30" width="24.77734375" style="70" hidden="1" customWidth="1"/>
    <col min="31" max="31" width="9.109375" style="70"/>
    <col min="32" max="32" width="24" style="84" customWidth="1"/>
    <col min="33" max="254" width="9.109375" style="70"/>
    <col min="255" max="255" width="6.6640625" style="70" customWidth="1"/>
    <col min="256" max="256" width="28.6640625" style="70" customWidth="1"/>
    <col min="257" max="257" width="9.88671875" style="70" customWidth="1"/>
    <col min="258" max="258" width="9.6640625" style="70" customWidth="1"/>
    <col min="259" max="259" width="14.33203125" style="70" customWidth="1"/>
    <col min="260" max="260" width="0" style="70" hidden="1" customWidth="1"/>
    <col min="261" max="261" width="14.21875" style="70" customWidth="1"/>
    <col min="262" max="262" width="13.77734375" style="70" customWidth="1"/>
    <col min="263" max="266" width="0" style="70" hidden="1" customWidth="1"/>
    <col min="267" max="267" width="15" style="70" customWidth="1"/>
    <col min="268" max="268" width="24" style="70" customWidth="1"/>
    <col min="269" max="510" width="9.109375" style="70"/>
    <col min="511" max="511" width="6.6640625" style="70" customWidth="1"/>
    <col min="512" max="512" width="28.6640625" style="70" customWidth="1"/>
    <col min="513" max="513" width="9.88671875" style="70" customWidth="1"/>
    <col min="514" max="514" width="9.6640625" style="70" customWidth="1"/>
    <col min="515" max="515" width="14.33203125" style="70" customWidth="1"/>
    <col min="516" max="516" width="0" style="70" hidden="1" customWidth="1"/>
    <col min="517" max="517" width="14.21875" style="70" customWidth="1"/>
    <col min="518" max="518" width="13.77734375" style="70" customWidth="1"/>
    <col min="519" max="522" width="0" style="70" hidden="1" customWidth="1"/>
    <col min="523" max="523" width="15" style="70" customWidth="1"/>
    <col min="524" max="524" width="24" style="70" customWidth="1"/>
    <col min="525" max="766" width="9.109375" style="70"/>
    <col min="767" max="767" width="6.6640625" style="70" customWidth="1"/>
    <col min="768" max="768" width="28.6640625" style="70" customWidth="1"/>
    <col min="769" max="769" width="9.88671875" style="70" customWidth="1"/>
    <col min="770" max="770" width="9.6640625" style="70" customWidth="1"/>
    <col min="771" max="771" width="14.33203125" style="70" customWidth="1"/>
    <col min="772" max="772" width="0" style="70" hidden="1" customWidth="1"/>
    <col min="773" max="773" width="14.21875" style="70" customWidth="1"/>
    <col min="774" max="774" width="13.77734375" style="70" customWidth="1"/>
    <col min="775" max="778" width="0" style="70" hidden="1" customWidth="1"/>
    <col min="779" max="779" width="15" style="70" customWidth="1"/>
    <col min="780" max="780" width="24" style="70" customWidth="1"/>
    <col min="781" max="1022" width="9.109375" style="70"/>
    <col min="1023" max="1023" width="6.6640625" style="70" customWidth="1"/>
    <col min="1024" max="1024" width="28.6640625" style="70" customWidth="1"/>
    <col min="1025" max="1025" width="9.88671875" style="70" customWidth="1"/>
    <col min="1026" max="1026" width="9.6640625" style="70" customWidth="1"/>
    <col min="1027" max="1027" width="14.33203125" style="70" customWidth="1"/>
    <col min="1028" max="1028" width="0" style="70" hidden="1" customWidth="1"/>
    <col min="1029" max="1029" width="14.21875" style="70" customWidth="1"/>
    <col min="1030" max="1030" width="13.77734375" style="70" customWidth="1"/>
    <col min="1031" max="1034" width="0" style="70" hidden="1" customWidth="1"/>
    <col min="1035" max="1035" width="15" style="70" customWidth="1"/>
    <col min="1036" max="1036" width="24" style="70" customWidth="1"/>
    <col min="1037" max="1278" width="9.109375" style="70"/>
    <col min="1279" max="1279" width="6.6640625" style="70" customWidth="1"/>
    <col min="1280" max="1280" width="28.6640625" style="70" customWidth="1"/>
    <col min="1281" max="1281" width="9.88671875" style="70" customWidth="1"/>
    <col min="1282" max="1282" width="9.6640625" style="70" customWidth="1"/>
    <col min="1283" max="1283" width="14.33203125" style="70" customWidth="1"/>
    <col min="1284" max="1284" width="0" style="70" hidden="1" customWidth="1"/>
    <col min="1285" max="1285" width="14.21875" style="70" customWidth="1"/>
    <col min="1286" max="1286" width="13.77734375" style="70" customWidth="1"/>
    <col min="1287" max="1290" width="0" style="70" hidden="1" customWidth="1"/>
    <col min="1291" max="1291" width="15" style="70" customWidth="1"/>
    <col min="1292" max="1292" width="24" style="70" customWidth="1"/>
    <col min="1293" max="1534" width="9.109375" style="70"/>
    <col min="1535" max="1535" width="6.6640625" style="70" customWidth="1"/>
    <col min="1536" max="1536" width="28.6640625" style="70" customWidth="1"/>
    <col min="1537" max="1537" width="9.88671875" style="70" customWidth="1"/>
    <col min="1538" max="1538" width="9.6640625" style="70" customWidth="1"/>
    <col min="1539" max="1539" width="14.33203125" style="70" customWidth="1"/>
    <col min="1540" max="1540" width="0" style="70" hidden="1" customWidth="1"/>
    <col min="1541" max="1541" width="14.21875" style="70" customWidth="1"/>
    <col min="1542" max="1542" width="13.77734375" style="70" customWidth="1"/>
    <col min="1543" max="1546" width="0" style="70" hidden="1" customWidth="1"/>
    <col min="1547" max="1547" width="15" style="70" customWidth="1"/>
    <col min="1548" max="1548" width="24" style="70" customWidth="1"/>
    <col min="1549" max="1790" width="9.109375" style="70"/>
    <col min="1791" max="1791" width="6.6640625" style="70" customWidth="1"/>
    <col min="1792" max="1792" width="28.6640625" style="70" customWidth="1"/>
    <col min="1793" max="1793" width="9.88671875" style="70" customWidth="1"/>
    <col min="1794" max="1794" width="9.6640625" style="70" customWidth="1"/>
    <col min="1795" max="1795" width="14.33203125" style="70" customWidth="1"/>
    <col min="1796" max="1796" width="0" style="70" hidden="1" customWidth="1"/>
    <col min="1797" max="1797" width="14.21875" style="70" customWidth="1"/>
    <col min="1798" max="1798" width="13.77734375" style="70" customWidth="1"/>
    <col min="1799" max="1802" width="0" style="70" hidden="1" customWidth="1"/>
    <col min="1803" max="1803" width="15" style="70" customWidth="1"/>
    <col min="1804" max="1804" width="24" style="70" customWidth="1"/>
    <col min="1805" max="2046" width="9.109375" style="70"/>
    <col min="2047" max="2047" width="6.6640625" style="70" customWidth="1"/>
    <col min="2048" max="2048" width="28.6640625" style="70" customWidth="1"/>
    <col min="2049" max="2049" width="9.88671875" style="70" customWidth="1"/>
    <col min="2050" max="2050" width="9.6640625" style="70" customWidth="1"/>
    <col min="2051" max="2051" width="14.33203125" style="70" customWidth="1"/>
    <col min="2052" max="2052" width="0" style="70" hidden="1" customWidth="1"/>
    <col min="2053" max="2053" width="14.21875" style="70" customWidth="1"/>
    <col min="2054" max="2054" width="13.77734375" style="70" customWidth="1"/>
    <col min="2055" max="2058" width="0" style="70" hidden="1" customWidth="1"/>
    <col min="2059" max="2059" width="15" style="70" customWidth="1"/>
    <col min="2060" max="2060" width="24" style="70" customWidth="1"/>
    <col min="2061" max="2302" width="9.109375" style="70"/>
    <col min="2303" max="2303" width="6.6640625" style="70" customWidth="1"/>
    <col min="2304" max="2304" width="28.6640625" style="70" customWidth="1"/>
    <col min="2305" max="2305" width="9.88671875" style="70" customWidth="1"/>
    <col min="2306" max="2306" width="9.6640625" style="70" customWidth="1"/>
    <col min="2307" max="2307" width="14.33203125" style="70" customWidth="1"/>
    <col min="2308" max="2308" width="0" style="70" hidden="1" customWidth="1"/>
    <col min="2309" max="2309" width="14.21875" style="70" customWidth="1"/>
    <col min="2310" max="2310" width="13.77734375" style="70" customWidth="1"/>
    <col min="2311" max="2314" width="0" style="70" hidden="1" customWidth="1"/>
    <col min="2315" max="2315" width="15" style="70" customWidth="1"/>
    <col min="2316" max="2316" width="24" style="70" customWidth="1"/>
    <col min="2317" max="2558" width="9.109375" style="70"/>
    <col min="2559" max="2559" width="6.6640625" style="70" customWidth="1"/>
    <col min="2560" max="2560" width="28.6640625" style="70" customWidth="1"/>
    <col min="2561" max="2561" width="9.88671875" style="70" customWidth="1"/>
    <col min="2562" max="2562" width="9.6640625" style="70" customWidth="1"/>
    <col min="2563" max="2563" width="14.33203125" style="70" customWidth="1"/>
    <col min="2564" max="2564" width="0" style="70" hidden="1" customWidth="1"/>
    <col min="2565" max="2565" width="14.21875" style="70" customWidth="1"/>
    <col min="2566" max="2566" width="13.77734375" style="70" customWidth="1"/>
    <col min="2567" max="2570" width="0" style="70" hidden="1" customWidth="1"/>
    <col min="2571" max="2571" width="15" style="70" customWidth="1"/>
    <col min="2572" max="2572" width="24" style="70" customWidth="1"/>
    <col min="2573" max="2814" width="9.109375" style="70"/>
    <col min="2815" max="2815" width="6.6640625" style="70" customWidth="1"/>
    <col min="2816" max="2816" width="28.6640625" style="70" customWidth="1"/>
    <col min="2817" max="2817" width="9.88671875" style="70" customWidth="1"/>
    <col min="2818" max="2818" width="9.6640625" style="70" customWidth="1"/>
    <col min="2819" max="2819" width="14.33203125" style="70" customWidth="1"/>
    <col min="2820" max="2820" width="0" style="70" hidden="1" customWidth="1"/>
    <col min="2821" max="2821" width="14.21875" style="70" customWidth="1"/>
    <col min="2822" max="2822" width="13.77734375" style="70" customWidth="1"/>
    <col min="2823" max="2826" width="0" style="70" hidden="1" customWidth="1"/>
    <col min="2827" max="2827" width="15" style="70" customWidth="1"/>
    <col min="2828" max="2828" width="24" style="70" customWidth="1"/>
    <col min="2829" max="3070" width="9.109375" style="70"/>
    <col min="3071" max="3071" width="6.6640625" style="70" customWidth="1"/>
    <col min="3072" max="3072" width="28.6640625" style="70" customWidth="1"/>
    <col min="3073" max="3073" width="9.88671875" style="70" customWidth="1"/>
    <col min="3074" max="3074" width="9.6640625" style="70" customWidth="1"/>
    <col min="3075" max="3075" width="14.33203125" style="70" customWidth="1"/>
    <col min="3076" max="3076" width="0" style="70" hidden="1" customWidth="1"/>
    <col min="3077" max="3077" width="14.21875" style="70" customWidth="1"/>
    <col min="3078" max="3078" width="13.77734375" style="70" customWidth="1"/>
    <col min="3079" max="3082" width="0" style="70" hidden="1" customWidth="1"/>
    <col min="3083" max="3083" width="15" style="70" customWidth="1"/>
    <col min="3084" max="3084" width="24" style="70" customWidth="1"/>
    <col min="3085" max="3326" width="9.109375" style="70"/>
    <col min="3327" max="3327" width="6.6640625" style="70" customWidth="1"/>
    <col min="3328" max="3328" width="28.6640625" style="70" customWidth="1"/>
    <col min="3329" max="3329" width="9.88671875" style="70" customWidth="1"/>
    <col min="3330" max="3330" width="9.6640625" style="70" customWidth="1"/>
    <col min="3331" max="3331" width="14.33203125" style="70" customWidth="1"/>
    <col min="3332" max="3332" width="0" style="70" hidden="1" customWidth="1"/>
    <col min="3333" max="3333" width="14.21875" style="70" customWidth="1"/>
    <col min="3334" max="3334" width="13.77734375" style="70" customWidth="1"/>
    <col min="3335" max="3338" width="0" style="70" hidden="1" customWidth="1"/>
    <col min="3339" max="3339" width="15" style="70" customWidth="1"/>
    <col min="3340" max="3340" width="24" style="70" customWidth="1"/>
    <col min="3341" max="3582" width="9.109375" style="70"/>
    <col min="3583" max="3583" width="6.6640625" style="70" customWidth="1"/>
    <col min="3584" max="3584" width="28.6640625" style="70" customWidth="1"/>
    <col min="3585" max="3585" width="9.88671875" style="70" customWidth="1"/>
    <col min="3586" max="3586" width="9.6640625" style="70" customWidth="1"/>
    <col min="3587" max="3587" width="14.33203125" style="70" customWidth="1"/>
    <col min="3588" max="3588" width="0" style="70" hidden="1" customWidth="1"/>
    <col min="3589" max="3589" width="14.21875" style="70" customWidth="1"/>
    <col min="3590" max="3590" width="13.77734375" style="70" customWidth="1"/>
    <col min="3591" max="3594" width="0" style="70" hidden="1" customWidth="1"/>
    <col min="3595" max="3595" width="15" style="70" customWidth="1"/>
    <col min="3596" max="3596" width="24" style="70" customWidth="1"/>
    <col min="3597" max="3838" width="9.109375" style="70"/>
    <col min="3839" max="3839" width="6.6640625" style="70" customWidth="1"/>
    <col min="3840" max="3840" width="28.6640625" style="70" customWidth="1"/>
    <col min="3841" max="3841" width="9.88671875" style="70" customWidth="1"/>
    <col min="3842" max="3842" width="9.6640625" style="70" customWidth="1"/>
    <col min="3843" max="3843" width="14.33203125" style="70" customWidth="1"/>
    <col min="3844" max="3844" width="0" style="70" hidden="1" customWidth="1"/>
    <col min="3845" max="3845" width="14.21875" style="70" customWidth="1"/>
    <col min="3846" max="3846" width="13.77734375" style="70" customWidth="1"/>
    <col min="3847" max="3850" width="0" style="70" hidden="1" customWidth="1"/>
    <col min="3851" max="3851" width="15" style="70" customWidth="1"/>
    <col min="3852" max="3852" width="24" style="70" customWidth="1"/>
    <col min="3853" max="4094" width="9.109375" style="70"/>
    <col min="4095" max="4095" width="6.6640625" style="70" customWidth="1"/>
    <col min="4096" max="4096" width="28.6640625" style="70" customWidth="1"/>
    <col min="4097" max="4097" width="9.88671875" style="70" customWidth="1"/>
    <col min="4098" max="4098" width="9.6640625" style="70" customWidth="1"/>
    <col min="4099" max="4099" width="14.33203125" style="70" customWidth="1"/>
    <col min="4100" max="4100" width="0" style="70" hidden="1" customWidth="1"/>
    <col min="4101" max="4101" width="14.21875" style="70" customWidth="1"/>
    <col min="4102" max="4102" width="13.77734375" style="70" customWidth="1"/>
    <col min="4103" max="4106" width="0" style="70" hidden="1" customWidth="1"/>
    <col min="4107" max="4107" width="15" style="70" customWidth="1"/>
    <col min="4108" max="4108" width="24" style="70" customWidth="1"/>
    <col min="4109" max="4350" width="9.109375" style="70"/>
    <col min="4351" max="4351" width="6.6640625" style="70" customWidth="1"/>
    <col min="4352" max="4352" width="28.6640625" style="70" customWidth="1"/>
    <col min="4353" max="4353" width="9.88671875" style="70" customWidth="1"/>
    <col min="4354" max="4354" width="9.6640625" style="70" customWidth="1"/>
    <col min="4355" max="4355" width="14.33203125" style="70" customWidth="1"/>
    <col min="4356" max="4356" width="0" style="70" hidden="1" customWidth="1"/>
    <col min="4357" max="4357" width="14.21875" style="70" customWidth="1"/>
    <col min="4358" max="4358" width="13.77734375" style="70" customWidth="1"/>
    <col min="4359" max="4362" width="0" style="70" hidden="1" customWidth="1"/>
    <col min="4363" max="4363" width="15" style="70" customWidth="1"/>
    <col min="4364" max="4364" width="24" style="70" customWidth="1"/>
    <col min="4365" max="4606" width="9.109375" style="70"/>
    <col min="4607" max="4607" width="6.6640625" style="70" customWidth="1"/>
    <col min="4608" max="4608" width="28.6640625" style="70" customWidth="1"/>
    <col min="4609" max="4609" width="9.88671875" style="70" customWidth="1"/>
    <col min="4610" max="4610" width="9.6640625" style="70" customWidth="1"/>
    <col min="4611" max="4611" width="14.33203125" style="70" customWidth="1"/>
    <col min="4612" max="4612" width="0" style="70" hidden="1" customWidth="1"/>
    <col min="4613" max="4613" width="14.21875" style="70" customWidth="1"/>
    <col min="4614" max="4614" width="13.77734375" style="70" customWidth="1"/>
    <col min="4615" max="4618" width="0" style="70" hidden="1" customWidth="1"/>
    <col min="4619" max="4619" width="15" style="70" customWidth="1"/>
    <col min="4620" max="4620" width="24" style="70" customWidth="1"/>
    <col min="4621" max="4862" width="9.109375" style="70"/>
    <col min="4863" max="4863" width="6.6640625" style="70" customWidth="1"/>
    <col min="4864" max="4864" width="28.6640625" style="70" customWidth="1"/>
    <col min="4865" max="4865" width="9.88671875" style="70" customWidth="1"/>
    <col min="4866" max="4866" width="9.6640625" style="70" customWidth="1"/>
    <col min="4867" max="4867" width="14.33203125" style="70" customWidth="1"/>
    <col min="4868" max="4868" width="0" style="70" hidden="1" customWidth="1"/>
    <col min="4869" max="4869" width="14.21875" style="70" customWidth="1"/>
    <col min="4870" max="4870" width="13.77734375" style="70" customWidth="1"/>
    <col min="4871" max="4874" width="0" style="70" hidden="1" customWidth="1"/>
    <col min="4875" max="4875" width="15" style="70" customWidth="1"/>
    <col min="4876" max="4876" width="24" style="70" customWidth="1"/>
    <col min="4877" max="5118" width="9.109375" style="70"/>
    <col min="5119" max="5119" width="6.6640625" style="70" customWidth="1"/>
    <col min="5120" max="5120" width="28.6640625" style="70" customWidth="1"/>
    <col min="5121" max="5121" width="9.88671875" style="70" customWidth="1"/>
    <col min="5122" max="5122" width="9.6640625" style="70" customWidth="1"/>
    <col min="5123" max="5123" width="14.33203125" style="70" customWidth="1"/>
    <col min="5124" max="5124" width="0" style="70" hidden="1" customWidth="1"/>
    <col min="5125" max="5125" width="14.21875" style="70" customWidth="1"/>
    <col min="5126" max="5126" width="13.77734375" style="70" customWidth="1"/>
    <col min="5127" max="5130" width="0" style="70" hidden="1" customWidth="1"/>
    <col min="5131" max="5131" width="15" style="70" customWidth="1"/>
    <col min="5132" max="5132" width="24" style="70" customWidth="1"/>
    <col min="5133" max="5374" width="9.109375" style="70"/>
    <col min="5375" max="5375" width="6.6640625" style="70" customWidth="1"/>
    <col min="5376" max="5376" width="28.6640625" style="70" customWidth="1"/>
    <col min="5377" max="5377" width="9.88671875" style="70" customWidth="1"/>
    <col min="5378" max="5378" width="9.6640625" style="70" customWidth="1"/>
    <col min="5379" max="5379" width="14.33203125" style="70" customWidth="1"/>
    <col min="5380" max="5380" width="0" style="70" hidden="1" customWidth="1"/>
    <col min="5381" max="5381" width="14.21875" style="70" customWidth="1"/>
    <col min="5382" max="5382" width="13.77734375" style="70" customWidth="1"/>
    <col min="5383" max="5386" width="0" style="70" hidden="1" customWidth="1"/>
    <col min="5387" max="5387" width="15" style="70" customWidth="1"/>
    <col min="5388" max="5388" width="24" style="70" customWidth="1"/>
    <col min="5389" max="5630" width="9.109375" style="70"/>
    <col min="5631" max="5631" width="6.6640625" style="70" customWidth="1"/>
    <col min="5632" max="5632" width="28.6640625" style="70" customWidth="1"/>
    <col min="5633" max="5633" width="9.88671875" style="70" customWidth="1"/>
    <col min="5634" max="5634" width="9.6640625" style="70" customWidth="1"/>
    <col min="5635" max="5635" width="14.33203125" style="70" customWidth="1"/>
    <col min="5636" max="5636" width="0" style="70" hidden="1" customWidth="1"/>
    <col min="5637" max="5637" width="14.21875" style="70" customWidth="1"/>
    <col min="5638" max="5638" width="13.77734375" style="70" customWidth="1"/>
    <col min="5639" max="5642" width="0" style="70" hidden="1" customWidth="1"/>
    <col min="5643" max="5643" width="15" style="70" customWidth="1"/>
    <col min="5644" max="5644" width="24" style="70" customWidth="1"/>
    <col min="5645" max="5886" width="9.109375" style="70"/>
    <col min="5887" max="5887" width="6.6640625" style="70" customWidth="1"/>
    <col min="5888" max="5888" width="28.6640625" style="70" customWidth="1"/>
    <col min="5889" max="5889" width="9.88671875" style="70" customWidth="1"/>
    <col min="5890" max="5890" width="9.6640625" style="70" customWidth="1"/>
    <col min="5891" max="5891" width="14.33203125" style="70" customWidth="1"/>
    <col min="5892" max="5892" width="0" style="70" hidden="1" customWidth="1"/>
    <col min="5893" max="5893" width="14.21875" style="70" customWidth="1"/>
    <col min="5894" max="5894" width="13.77734375" style="70" customWidth="1"/>
    <col min="5895" max="5898" width="0" style="70" hidden="1" customWidth="1"/>
    <col min="5899" max="5899" width="15" style="70" customWidth="1"/>
    <col min="5900" max="5900" width="24" style="70" customWidth="1"/>
    <col min="5901" max="6142" width="9.109375" style="70"/>
    <col min="6143" max="6143" width="6.6640625" style="70" customWidth="1"/>
    <col min="6144" max="6144" width="28.6640625" style="70" customWidth="1"/>
    <col min="6145" max="6145" width="9.88671875" style="70" customWidth="1"/>
    <col min="6146" max="6146" width="9.6640625" style="70" customWidth="1"/>
    <col min="6147" max="6147" width="14.33203125" style="70" customWidth="1"/>
    <col min="6148" max="6148" width="0" style="70" hidden="1" customWidth="1"/>
    <col min="6149" max="6149" width="14.21875" style="70" customWidth="1"/>
    <col min="6150" max="6150" width="13.77734375" style="70" customWidth="1"/>
    <col min="6151" max="6154" width="0" style="70" hidden="1" customWidth="1"/>
    <col min="6155" max="6155" width="15" style="70" customWidth="1"/>
    <col min="6156" max="6156" width="24" style="70" customWidth="1"/>
    <col min="6157" max="6398" width="9.109375" style="70"/>
    <col min="6399" max="6399" width="6.6640625" style="70" customWidth="1"/>
    <col min="6400" max="6400" width="28.6640625" style="70" customWidth="1"/>
    <col min="6401" max="6401" width="9.88671875" style="70" customWidth="1"/>
    <col min="6402" max="6402" width="9.6640625" style="70" customWidth="1"/>
    <col min="6403" max="6403" width="14.33203125" style="70" customWidth="1"/>
    <col min="6404" max="6404" width="0" style="70" hidden="1" customWidth="1"/>
    <col min="6405" max="6405" width="14.21875" style="70" customWidth="1"/>
    <col min="6406" max="6406" width="13.77734375" style="70" customWidth="1"/>
    <col min="6407" max="6410" width="0" style="70" hidden="1" customWidth="1"/>
    <col min="6411" max="6411" width="15" style="70" customWidth="1"/>
    <col min="6412" max="6412" width="24" style="70" customWidth="1"/>
    <col min="6413" max="6654" width="9.109375" style="70"/>
    <col min="6655" max="6655" width="6.6640625" style="70" customWidth="1"/>
    <col min="6656" max="6656" width="28.6640625" style="70" customWidth="1"/>
    <col min="6657" max="6657" width="9.88671875" style="70" customWidth="1"/>
    <col min="6658" max="6658" width="9.6640625" style="70" customWidth="1"/>
    <col min="6659" max="6659" width="14.33203125" style="70" customWidth="1"/>
    <col min="6660" max="6660" width="0" style="70" hidden="1" customWidth="1"/>
    <col min="6661" max="6661" width="14.21875" style="70" customWidth="1"/>
    <col min="6662" max="6662" width="13.77734375" style="70" customWidth="1"/>
    <col min="6663" max="6666" width="0" style="70" hidden="1" customWidth="1"/>
    <col min="6667" max="6667" width="15" style="70" customWidth="1"/>
    <col min="6668" max="6668" width="24" style="70" customWidth="1"/>
    <col min="6669" max="6910" width="9.109375" style="70"/>
    <col min="6911" max="6911" width="6.6640625" style="70" customWidth="1"/>
    <col min="6912" max="6912" width="28.6640625" style="70" customWidth="1"/>
    <col min="6913" max="6913" width="9.88671875" style="70" customWidth="1"/>
    <col min="6914" max="6914" width="9.6640625" style="70" customWidth="1"/>
    <col min="6915" max="6915" width="14.33203125" style="70" customWidth="1"/>
    <col min="6916" max="6916" width="0" style="70" hidden="1" customWidth="1"/>
    <col min="6917" max="6917" width="14.21875" style="70" customWidth="1"/>
    <col min="6918" max="6918" width="13.77734375" style="70" customWidth="1"/>
    <col min="6919" max="6922" width="0" style="70" hidden="1" customWidth="1"/>
    <col min="6923" max="6923" width="15" style="70" customWidth="1"/>
    <col min="6924" max="6924" width="24" style="70" customWidth="1"/>
    <col min="6925" max="7166" width="9.109375" style="70"/>
    <col min="7167" max="7167" width="6.6640625" style="70" customWidth="1"/>
    <col min="7168" max="7168" width="28.6640625" style="70" customWidth="1"/>
    <col min="7169" max="7169" width="9.88671875" style="70" customWidth="1"/>
    <col min="7170" max="7170" width="9.6640625" style="70" customWidth="1"/>
    <col min="7171" max="7171" width="14.33203125" style="70" customWidth="1"/>
    <col min="7172" max="7172" width="0" style="70" hidden="1" customWidth="1"/>
    <col min="7173" max="7173" width="14.21875" style="70" customWidth="1"/>
    <col min="7174" max="7174" width="13.77734375" style="70" customWidth="1"/>
    <col min="7175" max="7178" width="0" style="70" hidden="1" customWidth="1"/>
    <col min="7179" max="7179" width="15" style="70" customWidth="1"/>
    <col min="7180" max="7180" width="24" style="70" customWidth="1"/>
    <col min="7181" max="7422" width="9.109375" style="70"/>
    <col min="7423" max="7423" width="6.6640625" style="70" customWidth="1"/>
    <col min="7424" max="7424" width="28.6640625" style="70" customWidth="1"/>
    <col min="7425" max="7425" width="9.88671875" style="70" customWidth="1"/>
    <col min="7426" max="7426" width="9.6640625" style="70" customWidth="1"/>
    <col min="7427" max="7427" width="14.33203125" style="70" customWidth="1"/>
    <col min="7428" max="7428" width="0" style="70" hidden="1" customWidth="1"/>
    <col min="7429" max="7429" width="14.21875" style="70" customWidth="1"/>
    <col min="7430" max="7430" width="13.77734375" style="70" customWidth="1"/>
    <col min="7431" max="7434" width="0" style="70" hidden="1" customWidth="1"/>
    <col min="7435" max="7435" width="15" style="70" customWidth="1"/>
    <col min="7436" max="7436" width="24" style="70" customWidth="1"/>
    <col min="7437" max="7678" width="9.109375" style="70"/>
    <col min="7679" max="7679" width="6.6640625" style="70" customWidth="1"/>
    <col min="7680" max="7680" width="28.6640625" style="70" customWidth="1"/>
    <col min="7681" max="7681" width="9.88671875" style="70" customWidth="1"/>
    <col min="7682" max="7682" width="9.6640625" style="70" customWidth="1"/>
    <col min="7683" max="7683" width="14.33203125" style="70" customWidth="1"/>
    <col min="7684" max="7684" width="0" style="70" hidden="1" customWidth="1"/>
    <col min="7685" max="7685" width="14.21875" style="70" customWidth="1"/>
    <col min="7686" max="7686" width="13.77734375" style="70" customWidth="1"/>
    <col min="7687" max="7690" width="0" style="70" hidden="1" customWidth="1"/>
    <col min="7691" max="7691" width="15" style="70" customWidth="1"/>
    <col min="7692" max="7692" width="24" style="70" customWidth="1"/>
    <col min="7693" max="7934" width="9.109375" style="70"/>
    <col min="7935" max="7935" width="6.6640625" style="70" customWidth="1"/>
    <col min="7936" max="7936" width="28.6640625" style="70" customWidth="1"/>
    <col min="7937" max="7937" width="9.88671875" style="70" customWidth="1"/>
    <col min="7938" max="7938" width="9.6640625" style="70" customWidth="1"/>
    <col min="7939" max="7939" width="14.33203125" style="70" customWidth="1"/>
    <col min="7940" max="7940" width="0" style="70" hidden="1" customWidth="1"/>
    <col min="7941" max="7941" width="14.21875" style="70" customWidth="1"/>
    <col min="7942" max="7942" width="13.77734375" style="70" customWidth="1"/>
    <col min="7943" max="7946" width="0" style="70" hidden="1" customWidth="1"/>
    <col min="7947" max="7947" width="15" style="70" customWidth="1"/>
    <col min="7948" max="7948" width="24" style="70" customWidth="1"/>
    <col min="7949" max="8190" width="9.109375" style="70"/>
    <col min="8191" max="8191" width="6.6640625" style="70" customWidth="1"/>
    <col min="8192" max="8192" width="28.6640625" style="70" customWidth="1"/>
    <col min="8193" max="8193" width="9.88671875" style="70" customWidth="1"/>
    <col min="8194" max="8194" width="9.6640625" style="70" customWidth="1"/>
    <col min="8195" max="8195" width="14.33203125" style="70" customWidth="1"/>
    <col min="8196" max="8196" width="0" style="70" hidden="1" customWidth="1"/>
    <col min="8197" max="8197" width="14.21875" style="70" customWidth="1"/>
    <col min="8198" max="8198" width="13.77734375" style="70" customWidth="1"/>
    <col min="8199" max="8202" width="0" style="70" hidden="1" customWidth="1"/>
    <col min="8203" max="8203" width="15" style="70" customWidth="1"/>
    <col min="8204" max="8204" width="24" style="70" customWidth="1"/>
    <col min="8205" max="8446" width="9.109375" style="70"/>
    <col min="8447" max="8447" width="6.6640625" style="70" customWidth="1"/>
    <col min="8448" max="8448" width="28.6640625" style="70" customWidth="1"/>
    <col min="8449" max="8449" width="9.88671875" style="70" customWidth="1"/>
    <col min="8450" max="8450" width="9.6640625" style="70" customWidth="1"/>
    <col min="8451" max="8451" width="14.33203125" style="70" customWidth="1"/>
    <col min="8452" max="8452" width="0" style="70" hidden="1" customWidth="1"/>
    <col min="8453" max="8453" width="14.21875" style="70" customWidth="1"/>
    <col min="8454" max="8454" width="13.77734375" style="70" customWidth="1"/>
    <col min="8455" max="8458" width="0" style="70" hidden="1" customWidth="1"/>
    <col min="8459" max="8459" width="15" style="70" customWidth="1"/>
    <col min="8460" max="8460" width="24" style="70" customWidth="1"/>
    <col min="8461" max="8702" width="9.109375" style="70"/>
    <col min="8703" max="8703" width="6.6640625" style="70" customWidth="1"/>
    <col min="8704" max="8704" width="28.6640625" style="70" customWidth="1"/>
    <col min="8705" max="8705" width="9.88671875" style="70" customWidth="1"/>
    <col min="8706" max="8706" width="9.6640625" style="70" customWidth="1"/>
    <col min="8707" max="8707" width="14.33203125" style="70" customWidth="1"/>
    <col min="8708" max="8708" width="0" style="70" hidden="1" customWidth="1"/>
    <col min="8709" max="8709" width="14.21875" style="70" customWidth="1"/>
    <col min="8710" max="8710" width="13.77734375" style="70" customWidth="1"/>
    <col min="8711" max="8714" width="0" style="70" hidden="1" customWidth="1"/>
    <col min="8715" max="8715" width="15" style="70" customWidth="1"/>
    <col min="8716" max="8716" width="24" style="70" customWidth="1"/>
    <col min="8717" max="8958" width="9.109375" style="70"/>
    <col min="8959" max="8959" width="6.6640625" style="70" customWidth="1"/>
    <col min="8960" max="8960" width="28.6640625" style="70" customWidth="1"/>
    <col min="8961" max="8961" width="9.88671875" style="70" customWidth="1"/>
    <col min="8962" max="8962" width="9.6640625" style="70" customWidth="1"/>
    <col min="8963" max="8963" width="14.33203125" style="70" customWidth="1"/>
    <col min="8964" max="8964" width="0" style="70" hidden="1" customWidth="1"/>
    <col min="8965" max="8965" width="14.21875" style="70" customWidth="1"/>
    <col min="8966" max="8966" width="13.77734375" style="70" customWidth="1"/>
    <col min="8967" max="8970" width="0" style="70" hidden="1" customWidth="1"/>
    <col min="8971" max="8971" width="15" style="70" customWidth="1"/>
    <col min="8972" max="8972" width="24" style="70" customWidth="1"/>
    <col min="8973" max="9214" width="9.109375" style="70"/>
    <col min="9215" max="9215" width="6.6640625" style="70" customWidth="1"/>
    <col min="9216" max="9216" width="28.6640625" style="70" customWidth="1"/>
    <col min="9217" max="9217" width="9.88671875" style="70" customWidth="1"/>
    <col min="9218" max="9218" width="9.6640625" style="70" customWidth="1"/>
    <col min="9219" max="9219" width="14.33203125" style="70" customWidth="1"/>
    <col min="9220" max="9220" width="0" style="70" hidden="1" customWidth="1"/>
    <col min="9221" max="9221" width="14.21875" style="70" customWidth="1"/>
    <col min="9222" max="9222" width="13.77734375" style="70" customWidth="1"/>
    <col min="9223" max="9226" width="0" style="70" hidden="1" customWidth="1"/>
    <col min="9227" max="9227" width="15" style="70" customWidth="1"/>
    <col min="9228" max="9228" width="24" style="70" customWidth="1"/>
    <col min="9229" max="9470" width="9.109375" style="70"/>
    <col min="9471" max="9471" width="6.6640625" style="70" customWidth="1"/>
    <col min="9472" max="9472" width="28.6640625" style="70" customWidth="1"/>
    <col min="9473" max="9473" width="9.88671875" style="70" customWidth="1"/>
    <col min="9474" max="9474" width="9.6640625" style="70" customWidth="1"/>
    <col min="9475" max="9475" width="14.33203125" style="70" customWidth="1"/>
    <col min="9476" max="9476" width="0" style="70" hidden="1" customWidth="1"/>
    <col min="9477" max="9477" width="14.21875" style="70" customWidth="1"/>
    <col min="9478" max="9478" width="13.77734375" style="70" customWidth="1"/>
    <col min="9479" max="9482" width="0" style="70" hidden="1" customWidth="1"/>
    <col min="9483" max="9483" width="15" style="70" customWidth="1"/>
    <col min="9484" max="9484" width="24" style="70" customWidth="1"/>
    <col min="9485" max="9726" width="9.109375" style="70"/>
    <col min="9727" max="9727" width="6.6640625" style="70" customWidth="1"/>
    <col min="9728" max="9728" width="28.6640625" style="70" customWidth="1"/>
    <col min="9729" max="9729" width="9.88671875" style="70" customWidth="1"/>
    <col min="9730" max="9730" width="9.6640625" style="70" customWidth="1"/>
    <col min="9731" max="9731" width="14.33203125" style="70" customWidth="1"/>
    <col min="9732" max="9732" width="0" style="70" hidden="1" customWidth="1"/>
    <col min="9733" max="9733" width="14.21875" style="70" customWidth="1"/>
    <col min="9734" max="9734" width="13.77734375" style="70" customWidth="1"/>
    <col min="9735" max="9738" width="0" style="70" hidden="1" customWidth="1"/>
    <col min="9739" max="9739" width="15" style="70" customWidth="1"/>
    <col min="9740" max="9740" width="24" style="70" customWidth="1"/>
    <col min="9741" max="9982" width="9.109375" style="70"/>
    <col min="9983" max="9983" width="6.6640625" style="70" customWidth="1"/>
    <col min="9984" max="9984" width="28.6640625" style="70" customWidth="1"/>
    <col min="9985" max="9985" width="9.88671875" style="70" customWidth="1"/>
    <col min="9986" max="9986" width="9.6640625" style="70" customWidth="1"/>
    <col min="9987" max="9987" width="14.33203125" style="70" customWidth="1"/>
    <col min="9988" max="9988" width="0" style="70" hidden="1" customWidth="1"/>
    <col min="9989" max="9989" width="14.21875" style="70" customWidth="1"/>
    <col min="9990" max="9990" width="13.77734375" style="70" customWidth="1"/>
    <col min="9991" max="9994" width="0" style="70" hidden="1" customWidth="1"/>
    <col min="9995" max="9995" width="15" style="70" customWidth="1"/>
    <col min="9996" max="9996" width="24" style="70" customWidth="1"/>
    <col min="9997" max="10238" width="9.109375" style="70"/>
    <col min="10239" max="10239" width="6.6640625" style="70" customWidth="1"/>
    <col min="10240" max="10240" width="28.6640625" style="70" customWidth="1"/>
    <col min="10241" max="10241" width="9.88671875" style="70" customWidth="1"/>
    <col min="10242" max="10242" width="9.6640625" style="70" customWidth="1"/>
    <col min="10243" max="10243" width="14.33203125" style="70" customWidth="1"/>
    <col min="10244" max="10244" width="0" style="70" hidden="1" customWidth="1"/>
    <col min="10245" max="10245" width="14.21875" style="70" customWidth="1"/>
    <col min="10246" max="10246" width="13.77734375" style="70" customWidth="1"/>
    <col min="10247" max="10250" width="0" style="70" hidden="1" customWidth="1"/>
    <col min="10251" max="10251" width="15" style="70" customWidth="1"/>
    <col min="10252" max="10252" width="24" style="70" customWidth="1"/>
    <col min="10253" max="10494" width="9.109375" style="70"/>
    <col min="10495" max="10495" width="6.6640625" style="70" customWidth="1"/>
    <col min="10496" max="10496" width="28.6640625" style="70" customWidth="1"/>
    <col min="10497" max="10497" width="9.88671875" style="70" customWidth="1"/>
    <col min="10498" max="10498" width="9.6640625" style="70" customWidth="1"/>
    <col min="10499" max="10499" width="14.33203125" style="70" customWidth="1"/>
    <col min="10500" max="10500" width="0" style="70" hidden="1" customWidth="1"/>
    <col min="10501" max="10501" width="14.21875" style="70" customWidth="1"/>
    <col min="10502" max="10502" width="13.77734375" style="70" customWidth="1"/>
    <col min="10503" max="10506" width="0" style="70" hidden="1" customWidth="1"/>
    <col min="10507" max="10507" width="15" style="70" customWidth="1"/>
    <col min="10508" max="10508" width="24" style="70" customWidth="1"/>
    <col min="10509" max="10750" width="9.109375" style="70"/>
    <col min="10751" max="10751" width="6.6640625" style="70" customWidth="1"/>
    <col min="10752" max="10752" width="28.6640625" style="70" customWidth="1"/>
    <col min="10753" max="10753" width="9.88671875" style="70" customWidth="1"/>
    <col min="10754" max="10754" width="9.6640625" style="70" customWidth="1"/>
    <col min="10755" max="10755" width="14.33203125" style="70" customWidth="1"/>
    <col min="10756" max="10756" width="0" style="70" hidden="1" customWidth="1"/>
    <col min="10757" max="10757" width="14.21875" style="70" customWidth="1"/>
    <col min="10758" max="10758" width="13.77734375" style="70" customWidth="1"/>
    <col min="10759" max="10762" width="0" style="70" hidden="1" customWidth="1"/>
    <col min="10763" max="10763" width="15" style="70" customWidth="1"/>
    <col min="10764" max="10764" width="24" style="70" customWidth="1"/>
    <col min="10765" max="11006" width="9.109375" style="70"/>
    <col min="11007" max="11007" width="6.6640625" style="70" customWidth="1"/>
    <col min="11008" max="11008" width="28.6640625" style="70" customWidth="1"/>
    <col min="11009" max="11009" width="9.88671875" style="70" customWidth="1"/>
    <col min="11010" max="11010" width="9.6640625" style="70" customWidth="1"/>
    <col min="11011" max="11011" width="14.33203125" style="70" customWidth="1"/>
    <col min="11012" max="11012" width="0" style="70" hidden="1" customWidth="1"/>
    <col min="11013" max="11013" width="14.21875" style="70" customWidth="1"/>
    <col min="11014" max="11014" width="13.77734375" style="70" customWidth="1"/>
    <col min="11015" max="11018" width="0" style="70" hidden="1" customWidth="1"/>
    <col min="11019" max="11019" width="15" style="70" customWidth="1"/>
    <col min="11020" max="11020" width="24" style="70" customWidth="1"/>
    <col min="11021" max="11262" width="9.109375" style="70"/>
    <col min="11263" max="11263" width="6.6640625" style="70" customWidth="1"/>
    <col min="11264" max="11264" width="28.6640625" style="70" customWidth="1"/>
    <col min="11265" max="11265" width="9.88671875" style="70" customWidth="1"/>
    <col min="11266" max="11266" width="9.6640625" style="70" customWidth="1"/>
    <col min="11267" max="11267" width="14.33203125" style="70" customWidth="1"/>
    <col min="11268" max="11268" width="0" style="70" hidden="1" customWidth="1"/>
    <col min="11269" max="11269" width="14.21875" style="70" customWidth="1"/>
    <col min="11270" max="11270" width="13.77734375" style="70" customWidth="1"/>
    <col min="11271" max="11274" width="0" style="70" hidden="1" customWidth="1"/>
    <col min="11275" max="11275" width="15" style="70" customWidth="1"/>
    <col min="11276" max="11276" width="24" style="70" customWidth="1"/>
    <col min="11277" max="11518" width="9.109375" style="70"/>
    <col min="11519" max="11519" width="6.6640625" style="70" customWidth="1"/>
    <col min="11520" max="11520" width="28.6640625" style="70" customWidth="1"/>
    <col min="11521" max="11521" width="9.88671875" style="70" customWidth="1"/>
    <col min="11522" max="11522" width="9.6640625" style="70" customWidth="1"/>
    <col min="11523" max="11523" width="14.33203125" style="70" customWidth="1"/>
    <col min="11524" max="11524" width="0" style="70" hidden="1" customWidth="1"/>
    <col min="11525" max="11525" width="14.21875" style="70" customWidth="1"/>
    <col min="11526" max="11526" width="13.77734375" style="70" customWidth="1"/>
    <col min="11527" max="11530" width="0" style="70" hidden="1" customWidth="1"/>
    <col min="11531" max="11531" width="15" style="70" customWidth="1"/>
    <col min="11532" max="11532" width="24" style="70" customWidth="1"/>
    <col min="11533" max="11774" width="9.109375" style="70"/>
    <col min="11775" max="11775" width="6.6640625" style="70" customWidth="1"/>
    <col min="11776" max="11776" width="28.6640625" style="70" customWidth="1"/>
    <col min="11777" max="11777" width="9.88671875" style="70" customWidth="1"/>
    <col min="11778" max="11778" width="9.6640625" style="70" customWidth="1"/>
    <col min="11779" max="11779" width="14.33203125" style="70" customWidth="1"/>
    <col min="11780" max="11780" width="0" style="70" hidden="1" customWidth="1"/>
    <col min="11781" max="11781" width="14.21875" style="70" customWidth="1"/>
    <col min="11782" max="11782" width="13.77734375" style="70" customWidth="1"/>
    <col min="11783" max="11786" width="0" style="70" hidden="1" customWidth="1"/>
    <col min="11787" max="11787" width="15" style="70" customWidth="1"/>
    <col min="11788" max="11788" width="24" style="70" customWidth="1"/>
    <col min="11789" max="12030" width="9.109375" style="70"/>
    <col min="12031" max="12031" width="6.6640625" style="70" customWidth="1"/>
    <col min="12032" max="12032" width="28.6640625" style="70" customWidth="1"/>
    <col min="12033" max="12033" width="9.88671875" style="70" customWidth="1"/>
    <col min="12034" max="12034" width="9.6640625" style="70" customWidth="1"/>
    <col min="12035" max="12035" width="14.33203125" style="70" customWidth="1"/>
    <col min="12036" max="12036" width="0" style="70" hidden="1" customWidth="1"/>
    <col min="12037" max="12037" width="14.21875" style="70" customWidth="1"/>
    <col min="12038" max="12038" width="13.77734375" style="70" customWidth="1"/>
    <col min="12039" max="12042" width="0" style="70" hidden="1" customWidth="1"/>
    <col min="12043" max="12043" width="15" style="70" customWidth="1"/>
    <col min="12044" max="12044" width="24" style="70" customWidth="1"/>
    <col min="12045" max="12286" width="9.109375" style="70"/>
    <col min="12287" max="12287" width="6.6640625" style="70" customWidth="1"/>
    <col min="12288" max="12288" width="28.6640625" style="70" customWidth="1"/>
    <col min="12289" max="12289" width="9.88671875" style="70" customWidth="1"/>
    <col min="12290" max="12290" width="9.6640625" style="70" customWidth="1"/>
    <col min="12291" max="12291" width="14.33203125" style="70" customWidth="1"/>
    <col min="12292" max="12292" width="0" style="70" hidden="1" customWidth="1"/>
    <col min="12293" max="12293" width="14.21875" style="70" customWidth="1"/>
    <col min="12294" max="12294" width="13.77734375" style="70" customWidth="1"/>
    <col min="12295" max="12298" width="0" style="70" hidden="1" customWidth="1"/>
    <col min="12299" max="12299" width="15" style="70" customWidth="1"/>
    <col min="12300" max="12300" width="24" style="70" customWidth="1"/>
    <col min="12301" max="12542" width="9.109375" style="70"/>
    <col min="12543" max="12543" width="6.6640625" style="70" customWidth="1"/>
    <col min="12544" max="12544" width="28.6640625" style="70" customWidth="1"/>
    <col min="12545" max="12545" width="9.88671875" style="70" customWidth="1"/>
    <col min="12546" max="12546" width="9.6640625" style="70" customWidth="1"/>
    <col min="12547" max="12547" width="14.33203125" style="70" customWidth="1"/>
    <col min="12548" max="12548" width="0" style="70" hidden="1" customWidth="1"/>
    <col min="12549" max="12549" width="14.21875" style="70" customWidth="1"/>
    <col min="12550" max="12550" width="13.77734375" style="70" customWidth="1"/>
    <col min="12551" max="12554" width="0" style="70" hidden="1" customWidth="1"/>
    <col min="12555" max="12555" width="15" style="70" customWidth="1"/>
    <col min="12556" max="12556" width="24" style="70" customWidth="1"/>
    <col min="12557" max="12798" width="9.109375" style="70"/>
    <col min="12799" max="12799" width="6.6640625" style="70" customWidth="1"/>
    <col min="12800" max="12800" width="28.6640625" style="70" customWidth="1"/>
    <col min="12801" max="12801" width="9.88671875" style="70" customWidth="1"/>
    <col min="12802" max="12802" width="9.6640625" style="70" customWidth="1"/>
    <col min="12803" max="12803" width="14.33203125" style="70" customWidth="1"/>
    <col min="12804" max="12804" width="0" style="70" hidden="1" customWidth="1"/>
    <col min="12805" max="12805" width="14.21875" style="70" customWidth="1"/>
    <col min="12806" max="12806" width="13.77734375" style="70" customWidth="1"/>
    <col min="12807" max="12810" width="0" style="70" hidden="1" customWidth="1"/>
    <col min="12811" max="12811" width="15" style="70" customWidth="1"/>
    <col min="12812" max="12812" width="24" style="70" customWidth="1"/>
    <col min="12813" max="13054" width="9.109375" style="70"/>
    <col min="13055" max="13055" width="6.6640625" style="70" customWidth="1"/>
    <col min="13056" max="13056" width="28.6640625" style="70" customWidth="1"/>
    <col min="13057" max="13057" width="9.88671875" style="70" customWidth="1"/>
    <col min="13058" max="13058" width="9.6640625" style="70" customWidth="1"/>
    <col min="13059" max="13059" width="14.33203125" style="70" customWidth="1"/>
    <col min="13060" max="13060" width="0" style="70" hidden="1" customWidth="1"/>
    <col min="13061" max="13061" width="14.21875" style="70" customWidth="1"/>
    <col min="13062" max="13062" width="13.77734375" style="70" customWidth="1"/>
    <col min="13063" max="13066" width="0" style="70" hidden="1" customWidth="1"/>
    <col min="13067" max="13067" width="15" style="70" customWidth="1"/>
    <col min="13068" max="13068" width="24" style="70" customWidth="1"/>
    <col min="13069" max="13310" width="9.109375" style="70"/>
    <col min="13311" max="13311" width="6.6640625" style="70" customWidth="1"/>
    <col min="13312" max="13312" width="28.6640625" style="70" customWidth="1"/>
    <col min="13313" max="13313" width="9.88671875" style="70" customWidth="1"/>
    <col min="13314" max="13314" width="9.6640625" style="70" customWidth="1"/>
    <col min="13315" max="13315" width="14.33203125" style="70" customWidth="1"/>
    <col min="13316" max="13316" width="0" style="70" hidden="1" customWidth="1"/>
    <col min="13317" max="13317" width="14.21875" style="70" customWidth="1"/>
    <col min="13318" max="13318" width="13.77734375" style="70" customWidth="1"/>
    <col min="13319" max="13322" width="0" style="70" hidden="1" customWidth="1"/>
    <col min="13323" max="13323" width="15" style="70" customWidth="1"/>
    <col min="13324" max="13324" width="24" style="70" customWidth="1"/>
    <col min="13325" max="13566" width="9.109375" style="70"/>
    <col min="13567" max="13567" width="6.6640625" style="70" customWidth="1"/>
    <col min="13568" max="13568" width="28.6640625" style="70" customWidth="1"/>
    <col min="13569" max="13569" width="9.88671875" style="70" customWidth="1"/>
    <col min="13570" max="13570" width="9.6640625" style="70" customWidth="1"/>
    <col min="13571" max="13571" width="14.33203125" style="70" customWidth="1"/>
    <col min="13572" max="13572" width="0" style="70" hidden="1" customWidth="1"/>
    <col min="13573" max="13573" width="14.21875" style="70" customWidth="1"/>
    <col min="13574" max="13574" width="13.77734375" style="70" customWidth="1"/>
    <col min="13575" max="13578" width="0" style="70" hidden="1" customWidth="1"/>
    <col min="13579" max="13579" width="15" style="70" customWidth="1"/>
    <col min="13580" max="13580" width="24" style="70" customWidth="1"/>
    <col min="13581" max="13822" width="9.109375" style="70"/>
    <col min="13823" max="13823" width="6.6640625" style="70" customWidth="1"/>
    <col min="13824" max="13824" width="28.6640625" style="70" customWidth="1"/>
    <col min="13825" max="13825" width="9.88671875" style="70" customWidth="1"/>
    <col min="13826" max="13826" width="9.6640625" style="70" customWidth="1"/>
    <col min="13827" max="13827" width="14.33203125" style="70" customWidth="1"/>
    <col min="13828" max="13828" width="0" style="70" hidden="1" customWidth="1"/>
    <col min="13829" max="13829" width="14.21875" style="70" customWidth="1"/>
    <col min="13830" max="13830" width="13.77734375" style="70" customWidth="1"/>
    <col min="13831" max="13834" width="0" style="70" hidden="1" customWidth="1"/>
    <col min="13835" max="13835" width="15" style="70" customWidth="1"/>
    <col min="13836" max="13836" width="24" style="70" customWidth="1"/>
    <col min="13837" max="14078" width="9.109375" style="70"/>
    <col min="14079" max="14079" width="6.6640625" style="70" customWidth="1"/>
    <col min="14080" max="14080" width="28.6640625" style="70" customWidth="1"/>
    <col min="14081" max="14081" width="9.88671875" style="70" customWidth="1"/>
    <col min="14082" max="14082" width="9.6640625" style="70" customWidth="1"/>
    <col min="14083" max="14083" width="14.33203125" style="70" customWidth="1"/>
    <col min="14084" max="14084" width="0" style="70" hidden="1" customWidth="1"/>
    <col min="14085" max="14085" width="14.21875" style="70" customWidth="1"/>
    <col min="14086" max="14086" width="13.77734375" style="70" customWidth="1"/>
    <col min="14087" max="14090" width="0" style="70" hidden="1" customWidth="1"/>
    <col min="14091" max="14091" width="15" style="70" customWidth="1"/>
    <col min="14092" max="14092" width="24" style="70" customWidth="1"/>
    <col min="14093" max="14334" width="9.109375" style="70"/>
    <col min="14335" max="14335" width="6.6640625" style="70" customWidth="1"/>
    <col min="14336" max="14336" width="28.6640625" style="70" customWidth="1"/>
    <col min="14337" max="14337" width="9.88671875" style="70" customWidth="1"/>
    <col min="14338" max="14338" width="9.6640625" style="70" customWidth="1"/>
    <col min="14339" max="14339" width="14.33203125" style="70" customWidth="1"/>
    <col min="14340" max="14340" width="0" style="70" hidden="1" customWidth="1"/>
    <col min="14341" max="14341" width="14.21875" style="70" customWidth="1"/>
    <col min="14342" max="14342" width="13.77734375" style="70" customWidth="1"/>
    <col min="14343" max="14346" width="0" style="70" hidden="1" customWidth="1"/>
    <col min="14347" max="14347" width="15" style="70" customWidth="1"/>
    <col min="14348" max="14348" width="24" style="70" customWidth="1"/>
    <col min="14349" max="14590" width="9.109375" style="70"/>
    <col min="14591" max="14591" width="6.6640625" style="70" customWidth="1"/>
    <col min="14592" max="14592" width="28.6640625" style="70" customWidth="1"/>
    <col min="14593" max="14593" width="9.88671875" style="70" customWidth="1"/>
    <col min="14594" max="14594" width="9.6640625" style="70" customWidth="1"/>
    <col min="14595" max="14595" width="14.33203125" style="70" customWidth="1"/>
    <col min="14596" max="14596" width="0" style="70" hidden="1" customWidth="1"/>
    <col min="14597" max="14597" width="14.21875" style="70" customWidth="1"/>
    <col min="14598" max="14598" width="13.77734375" style="70" customWidth="1"/>
    <col min="14599" max="14602" width="0" style="70" hidden="1" customWidth="1"/>
    <col min="14603" max="14603" width="15" style="70" customWidth="1"/>
    <col min="14604" max="14604" width="24" style="70" customWidth="1"/>
    <col min="14605" max="14846" width="9.109375" style="70"/>
    <col min="14847" max="14847" width="6.6640625" style="70" customWidth="1"/>
    <col min="14848" max="14848" width="28.6640625" style="70" customWidth="1"/>
    <col min="14849" max="14849" width="9.88671875" style="70" customWidth="1"/>
    <col min="14850" max="14850" width="9.6640625" style="70" customWidth="1"/>
    <col min="14851" max="14851" width="14.33203125" style="70" customWidth="1"/>
    <col min="14852" max="14852" width="0" style="70" hidden="1" customWidth="1"/>
    <col min="14853" max="14853" width="14.21875" style="70" customWidth="1"/>
    <col min="14854" max="14854" width="13.77734375" style="70" customWidth="1"/>
    <col min="14855" max="14858" width="0" style="70" hidden="1" customWidth="1"/>
    <col min="14859" max="14859" width="15" style="70" customWidth="1"/>
    <col min="14860" max="14860" width="24" style="70" customWidth="1"/>
    <col min="14861" max="15102" width="9.109375" style="70"/>
    <col min="15103" max="15103" width="6.6640625" style="70" customWidth="1"/>
    <col min="15104" max="15104" width="28.6640625" style="70" customWidth="1"/>
    <col min="15105" max="15105" width="9.88671875" style="70" customWidth="1"/>
    <col min="15106" max="15106" width="9.6640625" style="70" customWidth="1"/>
    <col min="15107" max="15107" width="14.33203125" style="70" customWidth="1"/>
    <col min="15108" max="15108" width="0" style="70" hidden="1" customWidth="1"/>
    <col min="15109" max="15109" width="14.21875" style="70" customWidth="1"/>
    <col min="15110" max="15110" width="13.77734375" style="70" customWidth="1"/>
    <col min="15111" max="15114" width="0" style="70" hidden="1" customWidth="1"/>
    <col min="15115" max="15115" width="15" style="70" customWidth="1"/>
    <col min="15116" max="15116" width="24" style="70" customWidth="1"/>
    <col min="15117" max="15358" width="9.109375" style="70"/>
    <col min="15359" max="15359" width="6.6640625" style="70" customWidth="1"/>
    <col min="15360" max="15360" width="28.6640625" style="70" customWidth="1"/>
    <col min="15361" max="15361" width="9.88671875" style="70" customWidth="1"/>
    <col min="15362" max="15362" width="9.6640625" style="70" customWidth="1"/>
    <col min="15363" max="15363" width="14.33203125" style="70" customWidth="1"/>
    <col min="15364" max="15364" width="0" style="70" hidden="1" customWidth="1"/>
    <col min="15365" max="15365" width="14.21875" style="70" customWidth="1"/>
    <col min="15366" max="15366" width="13.77734375" style="70" customWidth="1"/>
    <col min="15367" max="15370" width="0" style="70" hidden="1" customWidth="1"/>
    <col min="15371" max="15371" width="15" style="70" customWidth="1"/>
    <col min="15372" max="15372" width="24" style="70" customWidth="1"/>
    <col min="15373" max="15614" width="9.109375" style="70"/>
    <col min="15615" max="15615" width="6.6640625" style="70" customWidth="1"/>
    <col min="15616" max="15616" width="28.6640625" style="70" customWidth="1"/>
    <col min="15617" max="15617" width="9.88671875" style="70" customWidth="1"/>
    <col min="15618" max="15618" width="9.6640625" style="70" customWidth="1"/>
    <col min="15619" max="15619" width="14.33203125" style="70" customWidth="1"/>
    <col min="15620" max="15620" width="0" style="70" hidden="1" customWidth="1"/>
    <col min="15621" max="15621" width="14.21875" style="70" customWidth="1"/>
    <col min="15622" max="15622" width="13.77734375" style="70" customWidth="1"/>
    <col min="15623" max="15626" width="0" style="70" hidden="1" customWidth="1"/>
    <col min="15627" max="15627" width="15" style="70" customWidth="1"/>
    <col min="15628" max="15628" width="24" style="70" customWidth="1"/>
    <col min="15629" max="15870" width="9.109375" style="70"/>
    <col min="15871" max="15871" width="6.6640625" style="70" customWidth="1"/>
    <col min="15872" max="15872" width="28.6640625" style="70" customWidth="1"/>
    <col min="15873" max="15873" width="9.88671875" style="70" customWidth="1"/>
    <col min="15874" max="15874" width="9.6640625" style="70" customWidth="1"/>
    <col min="15875" max="15875" width="14.33203125" style="70" customWidth="1"/>
    <col min="15876" max="15876" width="0" style="70" hidden="1" customWidth="1"/>
    <col min="15877" max="15877" width="14.21875" style="70" customWidth="1"/>
    <col min="15878" max="15878" width="13.77734375" style="70" customWidth="1"/>
    <col min="15879" max="15882" width="0" style="70" hidden="1" customWidth="1"/>
    <col min="15883" max="15883" width="15" style="70" customWidth="1"/>
    <col min="15884" max="15884" width="24" style="70" customWidth="1"/>
    <col min="15885" max="16126" width="9.109375" style="70"/>
    <col min="16127" max="16127" width="6.6640625" style="70" customWidth="1"/>
    <col min="16128" max="16128" width="28.6640625" style="70" customWidth="1"/>
    <col min="16129" max="16129" width="9.88671875" style="70" customWidth="1"/>
    <col min="16130" max="16130" width="9.6640625" style="70" customWidth="1"/>
    <col min="16131" max="16131" width="14.33203125" style="70" customWidth="1"/>
    <col min="16132" max="16132" width="0" style="70" hidden="1" customWidth="1"/>
    <col min="16133" max="16133" width="14.21875" style="70" customWidth="1"/>
    <col min="16134" max="16134" width="13.77734375" style="70" customWidth="1"/>
    <col min="16135" max="16138" width="0" style="70" hidden="1" customWidth="1"/>
    <col min="16139" max="16139" width="15" style="70" customWidth="1"/>
    <col min="16140" max="16140" width="24" style="70" customWidth="1"/>
    <col min="16141" max="16384" width="9.109375" style="70"/>
  </cols>
  <sheetData>
    <row r="1" spans="1:32" ht="22.5" customHeight="1" x14ac:dyDescent="0.3">
      <c r="A1" s="234" t="s">
        <v>0</v>
      </c>
      <c r="B1" s="234"/>
      <c r="C1" s="234"/>
      <c r="D1" s="234"/>
      <c r="E1" s="234"/>
      <c r="F1" s="234"/>
      <c r="G1" s="234"/>
      <c r="H1" s="234"/>
      <c r="I1" s="234"/>
      <c r="J1" s="234"/>
      <c r="K1" s="234"/>
      <c r="L1" s="234"/>
      <c r="M1" s="234"/>
      <c r="N1" s="234"/>
      <c r="O1" s="234"/>
      <c r="P1" s="234"/>
      <c r="Q1" s="234"/>
      <c r="R1" s="234"/>
      <c r="S1" s="234"/>
      <c r="T1" s="234"/>
      <c r="U1" s="234"/>
      <c r="V1" s="234"/>
      <c r="W1" s="234"/>
      <c r="X1" s="148"/>
    </row>
    <row r="2" spans="1:32" ht="41.25" customHeight="1" x14ac:dyDescent="0.3">
      <c r="A2" s="235" t="s">
        <v>63</v>
      </c>
      <c r="B2" s="235"/>
      <c r="C2" s="235"/>
      <c r="D2" s="235"/>
      <c r="E2" s="235"/>
      <c r="F2" s="235"/>
      <c r="G2" s="235"/>
      <c r="H2" s="235"/>
      <c r="I2" s="235"/>
      <c r="J2" s="235"/>
      <c r="K2" s="235"/>
      <c r="L2" s="235"/>
      <c r="M2" s="235"/>
      <c r="N2" s="235"/>
      <c r="O2" s="235"/>
      <c r="P2" s="235"/>
      <c r="Q2" s="235"/>
      <c r="R2" s="235"/>
      <c r="S2" s="235"/>
      <c r="T2" s="235"/>
      <c r="U2" s="235"/>
      <c r="V2" s="235"/>
      <c r="W2" s="235"/>
      <c r="X2" s="149"/>
    </row>
    <row r="3" spans="1:32" ht="18.75" customHeight="1" x14ac:dyDescent="0.3">
      <c r="A3" s="236" t="s">
        <v>44</v>
      </c>
      <c r="B3" s="236"/>
      <c r="C3" s="236"/>
      <c r="D3" s="236"/>
      <c r="E3" s="236"/>
      <c r="F3" s="236"/>
      <c r="G3" s="236"/>
      <c r="H3" s="236"/>
      <c r="I3" s="236"/>
      <c r="J3" s="236"/>
      <c r="K3" s="236"/>
      <c r="L3" s="236"/>
      <c r="M3" s="236"/>
      <c r="N3" s="236"/>
      <c r="O3" s="236"/>
      <c r="P3" s="236"/>
      <c r="Q3" s="236"/>
      <c r="R3" s="236"/>
      <c r="S3" s="236"/>
      <c r="T3" s="236"/>
      <c r="U3" s="236"/>
      <c r="V3" s="236"/>
      <c r="W3" s="236"/>
      <c r="X3" s="150"/>
    </row>
    <row r="4" spans="1:32" ht="15" customHeight="1" x14ac:dyDescent="0.3">
      <c r="A4" s="129"/>
      <c r="B4" s="69"/>
      <c r="C4" s="129"/>
      <c r="D4" s="129"/>
      <c r="E4" s="60"/>
      <c r="F4" s="60"/>
      <c r="G4" s="60"/>
      <c r="H4" s="60"/>
      <c r="I4" s="60"/>
      <c r="J4" s="60"/>
      <c r="K4" s="60"/>
      <c r="L4" s="60"/>
      <c r="M4" s="60"/>
      <c r="N4" s="60"/>
      <c r="O4" s="129"/>
      <c r="W4" s="86" t="s">
        <v>50</v>
      </c>
      <c r="X4" s="86"/>
    </row>
    <row r="5" spans="1:32" s="91" customFormat="1" ht="32.25" customHeight="1" x14ac:dyDescent="0.3">
      <c r="A5" s="237" t="s">
        <v>1</v>
      </c>
      <c r="B5" s="227" t="s">
        <v>68</v>
      </c>
      <c r="C5" s="227"/>
      <c r="D5" s="227"/>
      <c r="E5" s="227"/>
      <c r="F5" s="227"/>
      <c r="G5" s="227"/>
      <c r="H5" s="227"/>
      <c r="I5" s="227"/>
      <c r="J5" s="227"/>
      <c r="K5" s="227"/>
      <c r="L5" s="227"/>
      <c r="M5" s="227"/>
      <c r="N5" s="227"/>
      <c r="O5" s="227"/>
      <c r="P5" s="238" t="s">
        <v>48</v>
      </c>
      <c r="Q5" s="239"/>
      <c r="R5" s="239"/>
      <c r="S5" s="240"/>
      <c r="T5" s="227" t="s">
        <v>2</v>
      </c>
      <c r="U5" s="230" t="s">
        <v>65</v>
      </c>
      <c r="V5" s="230" t="s">
        <v>64</v>
      </c>
      <c r="W5" s="227" t="s">
        <v>3</v>
      </c>
      <c r="X5" s="230" t="s">
        <v>79</v>
      </c>
      <c r="Y5" s="221" t="s">
        <v>55</v>
      </c>
      <c r="Z5" s="141"/>
      <c r="AA5" s="221" t="s">
        <v>53</v>
      </c>
      <c r="AF5" s="76"/>
    </row>
    <row r="6" spans="1:32" s="91" customFormat="1" ht="20.25" customHeight="1" x14ac:dyDescent="0.3">
      <c r="A6" s="237"/>
      <c r="B6" s="227" t="s">
        <v>4</v>
      </c>
      <c r="C6" s="227" t="s">
        <v>5</v>
      </c>
      <c r="D6" s="227" t="s">
        <v>6</v>
      </c>
      <c r="E6" s="222" t="s">
        <v>7</v>
      </c>
      <c r="F6" s="223"/>
      <c r="G6" s="223"/>
      <c r="H6" s="223"/>
      <c r="I6" s="223"/>
      <c r="J6" s="223"/>
      <c r="K6" s="223"/>
      <c r="L6" s="223"/>
      <c r="M6" s="223"/>
      <c r="N6" s="224"/>
      <c r="O6" s="227" t="s">
        <v>8</v>
      </c>
      <c r="P6" s="227" t="s">
        <v>9</v>
      </c>
      <c r="Q6" s="227" t="s">
        <v>6</v>
      </c>
      <c r="R6" s="228" t="s">
        <v>10</v>
      </c>
      <c r="S6" s="227" t="s">
        <v>8</v>
      </c>
      <c r="T6" s="227"/>
      <c r="U6" s="231"/>
      <c r="V6" s="231"/>
      <c r="W6" s="227"/>
      <c r="X6" s="231"/>
      <c r="Y6" s="221"/>
      <c r="Z6" s="141"/>
      <c r="AA6" s="221"/>
      <c r="AF6" s="76"/>
    </row>
    <row r="7" spans="1:32" s="91" customFormat="1" ht="20.25" customHeight="1" x14ac:dyDescent="0.3">
      <c r="A7" s="237"/>
      <c r="B7" s="227"/>
      <c r="C7" s="227"/>
      <c r="D7" s="227"/>
      <c r="E7" s="225" t="s">
        <v>49</v>
      </c>
      <c r="F7" s="225" t="s">
        <v>11</v>
      </c>
      <c r="G7" s="222" t="s">
        <v>69</v>
      </c>
      <c r="H7" s="223"/>
      <c r="I7" s="224"/>
      <c r="J7" s="229" t="s">
        <v>81</v>
      </c>
      <c r="K7" s="229"/>
      <c r="L7" s="229"/>
      <c r="M7" s="225" t="s">
        <v>82</v>
      </c>
      <c r="N7" s="225" t="s">
        <v>61</v>
      </c>
      <c r="O7" s="227"/>
      <c r="P7" s="227"/>
      <c r="Q7" s="227"/>
      <c r="R7" s="228"/>
      <c r="S7" s="227"/>
      <c r="T7" s="227"/>
      <c r="U7" s="231"/>
      <c r="V7" s="231"/>
      <c r="W7" s="227"/>
      <c r="X7" s="231"/>
      <c r="Y7" s="221"/>
      <c r="Z7" s="141"/>
      <c r="AA7" s="221"/>
      <c r="AF7" s="76"/>
    </row>
    <row r="8" spans="1:32" s="91" customFormat="1" ht="34.5" customHeight="1" x14ac:dyDescent="0.3">
      <c r="A8" s="237"/>
      <c r="B8" s="227"/>
      <c r="C8" s="227"/>
      <c r="D8" s="227"/>
      <c r="E8" s="226"/>
      <c r="F8" s="226"/>
      <c r="G8" s="133" t="s">
        <v>59</v>
      </c>
      <c r="H8" s="133" t="s">
        <v>60</v>
      </c>
      <c r="I8" s="133" t="s">
        <v>70</v>
      </c>
      <c r="J8" s="133" t="s">
        <v>59</v>
      </c>
      <c r="K8" s="133" t="s">
        <v>60</v>
      </c>
      <c r="L8" s="133" t="s">
        <v>70</v>
      </c>
      <c r="M8" s="226"/>
      <c r="N8" s="226"/>
      <c r="O8" s="227"/>
      <c r="P8" s="227"/>
      <c r="Q8" s="227"/>
      <c r="R8" s="228"/>
      <c r="S8" s="227"/>
      <c r="T8" s="227"/>
      <c r="U8" s="232"/>
      <c r="V8" s="232"/>
      <c r="W8" s="227"/>
      <c r="X8" s="232"/>
      <c r="Y8" s="221"/>
      <c r="Z8" s="141"/>
      <c r="AA8" s="221"/>
      <c r="AF8" s="76"/>
    </row>
    <row r="9" spans="1:32" s="91" customFormat="1" ht="21.9" customHeight="1" x14ac:dyDescent="0.3">
      <c r="A9" s="93">
        <v>1</v>
      </c>
      <c r="B9" s="95" t="s">
        <v>45</v>
      </c>
      <c r="C9" s="92">
        <v>1</v>
      </c>
      <c r="D9" s="92">
        <v>395</v>
      </c>
      <c r="E9" s="46">
        <v>249.09999999999991</v>
      </c>
      <c r="F9" s="46"/>
      <c r="G9" s="46"/>
      <c r="H9" s="46"/>
      <c r="I9" s="46"/>
      <c r="J9" s="46"/>
      <c r="K9" s="46"/>
      <c r="L9" s="46"/>
      <c r="M9" s="46">
        <v>25.4</v>
      </c>
      <c r="N9" s="46">
        <f t="shared" ref="N9:N11" si="0">L9+M9</f>
        <v>25.4</v>
      </c>
      <c r="O9" s="92" t="s">
        <v>12</v>
      </c>
      <c r="P9" s="93">
        <v>22</v>
      </c>
      <c r="Q9" s="47">
        <v>395</v>
      </c>
      <c r="R9" s="48">
        <v>249.09999999999991</v>
      </c>
      <c r="S9" s="47" t="s">
        <v>12</v>
      </c>
      <c r="T9" s="93"/>
      <c r="U9" s="93"/>
      <c r="V9" s="93"/>
      <c r="W9" s="47"/>
      <c r="X9" s="112"/>
      <c r="Z9" s="63">
        <f>E9-M9</f>
        <v>223.6999999999999</v>
      </c>
      <c r="AC9" s="91" t="str">
        <f t="shared" ref="AC9:AC10" si="1">P9&amp;"-"&amp;D9</f>
        <v>22-395</v>
      </c>
      <c r="AE9" s="63"/>
      <c r="AF9" s="76"/>
    </row>
    <row r="10" spans="1:32" s="91" customFormat="1" ht="21.9" customHeight="1" x14ac:dyDescent="0.3">
      <c r="A10" s="93">
        <v>2</v>
      </c>
      <c r="B10" s="95" t="s">
        <v>45</v>
      </c>
      <c r="C10" s="92">
        <v>1</v>
      </c>
      <c r="D10" s="92">
        <v>465</v>
      </c>
      <c r="E10" s="46">
        <v>173.7</v>
      </c>
      <c r="F10" s="46"/>
      <c r="G10" s="46"/>
      <c r="H10" s="46"/>
      <c r="I10" s="46"/>
      <c r="J10" s="46"/>
      <c r="K10" s="46"/>
      <c r="L10" s="46"/>
      <c r="M10" s="46">
        <v>20.2</v>
      </c>
      <c r="N10" s="46">
        <f t="shared" si="0"/>
        <v>20.2</v>
      </c>
      <c r="O10" s="92" t="s">
        <v>13</v>
      </c>
      <c r="P10" s="93">
        <v>22</v>
      </c>
      <c r="Q10" s="47">
        <v>465</v>
      </c>
      <c r="R10" s="48">
        <v>173.7</v>
      </c>
      <c r="S10" s="47" t="s">
        <v>13</v>
      </c>
      <c r="T10" s="93"/>
      <c r="U10" s="93"/>
      <c r="V10" s="93"/>
      <c r="W10" s="47"/>
      <c r="X10" s="112"/>
      <c r="AC10" s="91" t="str">
        <f t="shared" si="1"/>
        <v>22-465</v>
      </c>
      <c r="AE10" s="63"/>
      <c r="AF10" s="76"/>
    </row>
    <row r="11" spans="1:32" s="91" customFormat="1" ht="78.75" customHeight="1" x14ac:dyDescent="0.3">
      <c r="A11" s="93">
        <v>3</v>
      </c>
      <c r="B11" s="96" t="s">
        <v>83</v>
      </c>
      <c r="C11" s="92">
        <v>1</v>
      </c>
      <c r="D11" s="92">
        <v>1552</v>
      </c>
      <c r="E11" s="46">
        <v>1021.9000000000001</v>
      </c>
      <c r="F11" s="46"/>
      <c r="G11" s="46"/>
      <c r="H11" s="46"/>
      <c r="I11" s="46"/>
      <c r="J11" s="46"/>
      <c r="K11" s="46"/>
      <c r="L11" s="46"/>
      <c r="M11" s="46">
        <v>26.5</v>
      </c>
      <c r="N11" s="46">
        <f t="shared" si="0"/>
        <v>26.5</v>
      </c>
      <c r="O11" s="92" t="s">
        <v>12</v>
      </c>
      <c r="P11" s="93">
        <v>22</v>
      </c>
      <c r="Q11" s="47">
        <v>1552</v>
      </c>
      <c r="R11" s="48">
        <v>1021.9</v>
      </c>
      <c r="S11" s="47" t="s">
        <v>12</v>
      </c>
      <c r="T11" s="93" t="s">
        <v>113</v>
      </c>
      <c r="U11" s="93"/>
      <c r="V11" s="93"/>
      <c r="W11" s="47"/>
      <c r="X11" s="112"/>
      <c r="Y11" s="91" t="s">
        <v>114</v>
      </c>
      <c r="Z11" s="63">
        <f>E11-N11</f>
        <v>995.40000000000009</v>
      </c>
      <c r="AC11" s="91" t="str">
        <f t="shared" ref="AC11" si="2">P11&amp;"-"&amp;D11</f>
        <v>22-1552</v>
      </c>
      <c r="AD11" s="63"/>
      <c r="AE11" s="63"/>
      <c r="AF11" s="76"/>
    </row>
    <row r="12" spans="1:32" s="132" customFormat="1" ht="21.75" customHeight="1" x14ac:dyDescent="0.3">
      <c r="A12" s="216" t="s">
        <v>17</v>
      </c>
      <c r="B12" s="217"/>
      <c r="C12" s="56"/>
      <c r="D12" s="56"/>
      <c r="E12" s="57">
        <f t="shared" ref="E12:N12" si="3">SUM(E9:E11)</f>
        <v>1444.7</v>
      </c>
      <c r="F12" s="57">
        <f t="shared" si="3"/>
        <v>0</v>
      </c>
      <c r="G12" s="57">
        <f t="shared" si="3"/>
        <v>0</v>
      </c>
      <c r="H12" s="57">
        <f t="shared" si="3"/>
        <v>0</v>
      </c>
      <c r="I12" s="57">
        <f t="shared" si="3"/>
        <v>0</v>
      </c>
      <c r="J12" s="57">
        <f t="shared" si="3"/>
        <v>0</v>
      </c>
      <c r="K12" s="57">
        <f t="shared" si="3"/>
        <v>0</v>
      </c>
      <c r="L12" s="57">
        <f t="shared" si="3"/>
        <v>0</v>
      </c>
      <c r="M12" s="57">
        <f t="shared" si="3"/>
        <v>72.099999999999994</v>
      </c>
      <c r="N12" s="57">
        <f t="shared" si="3"/>
        <v>72.099999999999994</v>
      </c>
      <c r="O12" s="130"/>
      <c r="P12" s="130"/>
      <c r="Q12" s="130"/>
      <c r="R12" s="130"/>
      <c r="S12" s="130"/>
      <c r="T12" s="130"/>
      <c r="U12" s="130"/>
      <c r="V12" s="130"/>
      <c r="W12" s="131"/>
      <c r="X12" s="87"/>
      <c r="Z12" s="141"/>
      <c r="AF12" s="76"/>
    </row>
    <row r="13" spans="1:32" s="132" customFormat="1" ht="6" customHeight="1" x14ac:dyDescent="0.3">
      <c r="B13" s="73"/>
      <c r="E13" s="61"/>
      <c r="F13" s="61"/>
      <c r="G13" s="61"/>
      <c r="H13" s="61"/>
      <c r="I13" s="61"/>
      <c r="J13" s="61"/>
      <c r="K13" s="61"/>
      <c r="L13" s="61"/>
      <c r="M13" s="155"/>
      <c r="N13" s="155"/>
      <c r="W13" s="87"/>
      <c r="X13" s="87"/>
      <c r="Z13" s="141"/>
      <c r="AF13" s="73"/>
    </row>
    <row r="14" spans="1:32" s="74" customFormat="1" ht="15.75" customHeight="1" x14ac:dyDescent="0.3">
      <c r="A14" s="218" t="s">
        <v>74</v>
      </c>
      <c r="B14" s="218"/>
      <c r="C14" s="218"/>
      <c r="D14" s="218"/>
      <c r="E14" s="218"/>
      <c r="F14" s="218"/>
      <c r="G14" s="218"/>
      <c r="H14" s="218"/>
      <c r="I14" s="218"/>
      <c r="J14" s="218"/>
      <c r="K14" s="218" t="s">
        <v>74</v>
      </c>
      <c r="L14" s="218"/>
      <c r="M14" s="218"/>
      <c r="N14" s="218"/>
      <c r="O14" s="218"/>
      <c r="P14" s="218"/>
      <c r="Q14" s="218"/>
      <c r="R14" s="218"/>
      <c r="S14" s="218"/>
      <c r="T14" s="218"/>
      <c r="U14" s="218"/>
      <c r="V14" s="218"/>
      <c r="W14" s="218"/>
      <c r="X14" s="146"/>
      <c r="AF14" s="75"/>
    </row>
    <row r="15" spans="1:32" s="74" customFormat="1" ht="18.75" customHeight="1" x14ac:dyDescent="0.3">
      <c r="B15" s="75"/>
      <c r="D15" s="91"/>
      <c r="E15" s="63"/>
      <c r="F15" s="63"/>
      <c r="G15" s="63"/>
      <c r="H15" s="63"/>
      <c r="I15" s="136"/>
      <c r="J15" s="136"/>
      <c r="K15" s="219" t="s">
        <v>18</v>
      </c>
      <c r="L15" s="219"/>
      <c r="M15" s="219"/>
      <c r="N15" s="219"/>
      <c r="O15" s="219"/>
      <c r="P15" s="219"/>
      <c r="Q15" s="219"/>
      <c r="R15" s="219"/>
      <c r="S15" s="219"/>
      <c r="T15" s="219"/>
      <c r="U15" s="219"/>
      <c r="V15" s="219"/>
      <c r="W15" s="219"/>
      <c r="X15" s="145"/>
      <c r="Y15" s="62"/>
      <c r="Z15" s="62"/>
      <c r="AF15" s="62"/>
    </row>
    <row r="16" spans="1:32" s="74" customFormat="1" ht="18" customHeight="1" x14ac:dyDescent="0.3">
      <c r="A16" s="220" t="s">
        <v>19</v>
      </c>
      <c r="B16" s="220"/>
      <c r="C16" s="220"/>
      <c r="D16" s="220"/>
      <c r="E16" s="220"/>
      <c r="F16" s="220"/>
      <c r="G16" s="220"/>
      <c r="H16" s="220"/>
      <c r="I16" s="220"/>
      <c r="J16" s="220"/>
      <c r="K16" s="220" t="s">
        <v>77</v>
      </c>
      <c r="L16" s="220"/>
      <c r="M16" s="220"/>
      <c r="N16" s="220"/>
      <c r="O16" s="220"/>
      <c r="P16" s="220"/>
      <c r="Q16" s="220"/>
      <c r="R16" s="220"/>
      <c r="S16" s="220"/>
      <c r="T16" s="220"/>
      <c r="U16" s="220"/>
      <c r="V16" s="220"/>
      <c r="W16" s="220"/>
      <c r="X16" s="147"/>
      <c r="AF16" s="75"/>
    </row>
    <row r="17" spans="1:33" s="74" customFormat="1" ht="17.100000000000001" customHeight="1" x14ac:dyDescent="0.3">
      <c r="B17" s="75"/>
      <c r="D17" s="91"/>
      <c r="E17" s="63" t="s">
        <v>20</v>
      </c>
      <c r="F17" s="63"/>
      <c r="G17" s="63"/>
      <c r="H17" s="63"/>
      <c r="I17" s="62"/>
      <c r="J17" s="62"/>
      <c r="K17" s="233" t="s">
        <v>78</v>
      </c>
      <c r="L17" s="233"/>
      <c r="M17" s="233"/>
      <c r="N17" s="233"/>
      <c r="O17" s="233"/>
      <c r="P17" s="233"/>
      <c r="Q17" s="233"/>
      <c r="R17" s="233"/>
      <c r="S17" s="233"/>
      <c r="T17" s="233"/>
      <c r="U17" s="233"/>
      <c r="V17" s="233"/>
      <c r="W17" s="233"/>
      <c r="X17" s="88"/>
      <c r="AA17" s="111"/>
      <c r="AF17" s="108"/>
    </row>
    <row r="18" spans="1:33" s="91" customFormat="1" ht="17.100000000000001" customHeight="1" x14ac:dyDescent="0.3">
      <c r="B18" s="76"/>
      <c r="C18" s="77"/>
      <c r="D18" s="78"/>
      <c r="E18" s="63"/>
      <c r="F18" s="63"/>
      <c r="G18" s="63"/>
      <c r="H18" s="63"/>
      <c r="I18" s="63"/>
      <c r="J18" s="63"/>
      <c r="K18" s="63"/>
      <c r="L18" s="63"/>
      <c r="M18" s="63"/>
      <c r="N18" s="63"/>
      <c r="P18" s="78"/>
      <c r="Q18" s="77"/>
      <c r="R18" s="79"/>
      <c r="W18" s="89"/>
      <c r="X18" s="89"/>
      <c r="AF18" s="76"/>
    </row>
    <row r="19" spans="1:33" s="74" customFormat="1" ht="17.100000000000001" customHeight="1" x14ac:dyDescent="0.3">
      <c r="B19" s="75"/>
      <c r="D19" s="77"/>
      <c r="E19" s="63"/>
      <c r="F19" s="63"/>
      <c r="G19" s="63"/>
      <c r="H19" s="63"/>
      <c r="I19" s="62"/>
      <c r="J19" s="62"/>
      <c r="K19" s="62"/>
      <c r="L19" s="62"/>
      <c r="M19" s="62"/>
      <c r="N19" s="62"/>
      <c r="P19" s="80"/>
      <c r="W19" s="88"/>
      <c r="X19" s="88"/>
      <c r="AA19" s="62"/>
      <c r="AF19" s="75"/>
    </row>
    <row r="20" spans="1:33" s="74" customFormat="1" ht="17.100000000000001" customHeight="1" x14ac:dyDescent="0.3">
      <c r="B20" s="75"/>
      <c r="D20" s="81"/>
      <c r="E20" s="63"/>
      <c r="F20" s="63"/>
      <c r="G20" s="63"/>
      <c r="H20" s="63"/>
      <c r="I20" s="62"/>
      <c r="J20" s="62"/>
      <c r="K20" s="62"/>
      <c r="L20" s="62"/>
      <c r="M20" s="62"/>
      <c r="N20" s="62"/>
      <c r="W20" s="88"/>
      <c r="X20" s="88"/>
      <c r="AD20" s="135"/>
      <c r="AF20" s="75"/>
    </row>
    <row r="21" spans="1:33" s="74" customFormat="1" ht="17.100000000000001" customHeight="1" x14ac:dyDescent="0.3">
      <c r="B21" s="75"/>
      <c r="D21" s="81"/>
      <c r="E21" s="63"/>
      <c r="F21" s="63"/>
      <c r="G21" s="63"/>
      <c r="H21" s="63"/>
      <c r="I21" s="62"/>
      <c r="J21" s="62"/>
      <c r="K21" s="62"/>
      <c r="L21" s="62"/>
      <c r="M21" s="62"/>
      <c r="N21" s="62"/>
      <c r="W21" s="88"/>
      <c r="X21" s="88"/>
      <c r="Y21" s="135"/>
      <c r="Z21" s="140"/>
      <c r="AA21" s="135"/>
      <c r="AD21" s="62"/>
      <c r="AF21" s="75"/>
      <c r="AG21" s="62"/>
    </row>
    <row r="22" spans="1:33" s="74" customFormat="1" ht="18.75" customHeight="1" x14ac:dyDescent="0.3">
      <c r="A22" s="219" t="s">
        <v>66</v>
      </c>
      <c r="B22" s="219"/>
      <c r="C22" s="219"/>
      <c r="D22" s="219"/>
      <c r="E22" s="219"/>
      <c r="F22" s="219"/>
      <c r="G22" s="219"/>
      <c r="H22" s="219"/>
      <c r="I22" s="219"/>
      <c r="J22" s="219"/>
      <c r="K22" s="219" t="s">
        <v>108</v>
      </c>
      <c r="L22" s="219"/>
      <c r="M22" s="219"/>
      <c r="N22" s="219"/>
      <c r="O22" s="219"/>
      <c r="P22" s="219"/>
      <c r="Q22" s="219"/>
      <c r="R22" s="219"/>
      <c r="S22" s="219"/>
      <c r="T22" s="219"/>
      <c r="U22" s="219"/>
      <c r="V22" s="219"/>
      <c r="W22" s="219"/>
      <c r="X22" s="145"/>
      <c r="Y22" s="135"/>
      <c r="Z22" s="140"/>
      <c r="AA22" s="135"/>
      <c r="AF22" s="75"/>
    </row>
    <row r="23" spans="1:33" s="74" customFormat="1" ht="25.5" customHeight="1" x14ac:dyDescent="0.3">
      <c r="A23" s="218" t="s">
        <v>75</v>
      </c>
      <c r="B23" s="218"/>
      <c r="C23" s="218"/>
      <c r="D23" s="218"/>
      <c r="E23" s="218"/>
      <c r="F23" s="218"/>
      <c r="G23" s="218"/>
      <c r="H23" s="218"/>
      <c r="I23" s="218"/>
      <c r="J23" s="218"/>
      <c r="K23" s="218" t="s">
        <v>75</v>
      </c>
      <c r="L23" s="218"/>
      <c r="M23" s="218"/>
      <c r="N23" s="218"/>
      <c r="O23" s="218"/>
      <c r="P23" s="218"/>
      <c r="Q23" s="218"/>
      <c r="R23" s="218"/>
      <c r="S23" s="218"/>
      <c r="T23" s="218"/>
      <c r="U23" s="218"/>
      <c r="V23" s="218"/>
      <c r="W23" s="218"/>
      <c r="X23" s="146"/>
      <c r="Y23" s="62"/>
      <c r="Z23" s="62"/>
      <c r="AF23" s="75"/>
    </row>
    <row r="24" spans="1:33" s="74" customFormat="1" ht="15.75" customHeight="1" x14ac:dyDescent="0.3">
      <c r="A24" s="134"/>
      <c r="B24" s="82"/>
      <c r="C24" s="134"/>
      <c r="D24" s="81"/>
      <c r="E24" s="83"/>
      <c r="F24" s="83"/>
      <c r="G24" s="83"/>
      <c r="H24" s="83"/>
      <c r="I24" s="137"/>
      <c r="J24" s="137"/>
      <c r="K24" s="220" t="s">
        <v>52</v>
      </c>
      <c r="L24" s="220"/>
      <c r="M24" s="220"/>
      <c r="N24" s="220"/>
      <c r="O24" s="220"/>
      <c r="P24" s="220"/>
      <c r="Q24" s="220"/>
      <c r="R24" s="220"/>
      <c r="S24" s="220"/>
      <c r="T24" s="220"/>
      <c r="U24" s="220"/>
      <c r="V24" s="220"/>
      <c r="W24" s="220"/>
      <c r="X24" s="147"/>
      <c r="AF24" s="75"/>
    </row>
    <row r="25" spans="1:33" s="74" customFormat="1" ht="18.75" customHeight="1" x14ac:dyDescent="0.3">
      <c r="A25" s="220" t="s">
        <v>21</v>
      </c>
      <c r="B25" s="220"/>
      <c r="C25" s="220"/>
      <c r="D25" s="220"/>
      <c r="E25" s="220"/>
      <c r="F25" s="220"/>
      <c r="G25" s="220"/>
      <c r="H25" s="220"/>
      <c r="I25" s="220"/>
      <c r="J25" s="220"/>
      <c r="K25" s="220" t="s">
        <v>22</v>
      </c>
      <c r="L25" s="220"/>
      <c r="M25" s="220"/>
      <c r="N25" s="220"/>
      <c r="O25" s="220"/>
      <c r="P25" s="220"/>
      <c r="Q25" s="220"/>
      <c r="R25" s="220"/>
      <c r="S25" s="220"/>
      <c r="T25" s="220"/>
      <c r="U25" s="220"/>
      <c r="V25" s="220"/>
      <c r="W25" s="220"/>
      <c r="X25" s="147"/>
      <c r="AF25" s="75"/>
    </row>
    <row r="26" spans="1:33" s="91" customFormat="1" ht="18.75" customHeight="1" x14ac:dyDescent="0.3">
      <c r="B26" s="76"/>
      <c r="E26" s="63"/>
      <c r="F26" s="63"/>
      <c r="G26" s="63"/>
      <c r="H26" s="63"/>
      <c r="I26" s="63"/>
      <c r="J26" s="63"/>
      <c r="K26" s="63"/>
      <c r="L26" s="63"/>
      <c r="M26" s="63"/>
      <c r="N26" s="63"/>
      <c r="W26" s="89"/>
      <c r="X26" s="89"/>
      <c r="AF26" s="76"/>
    </row>
    <row r="27" spans="1:33" s="91" customFormat="1" ht="18.75" customHeight="1" x14ac:dyDescent="0.3">
      <c r="B27" s="76"/>
      <c r="E27" s="63"/>
      <c r="F27" s="63"/>
      <c r="G27" s="63"/>
      <c r="H27" s="63"/>
      <c r="I27" s="63"/>
      <c r="J27" s="63"/>
      <c r="K27" s="63"/>
      <c r="L27" s="63"/>
      <c r="M27" s="63"/>
      <c r="N27" s="63"/>
      <c r="W27" s="89"/>
      <c r="X27" s="89"/>
      <c r="AF27" s="76"/>
    </row>
    <row r="28" spans="1:33" s="91" customFormat="1" ht="18.75" customHeight="1" x14ac:dyDescent="0.3">
      <c r="B28" s="76"/>
      <c r="E28" s="63"/>
      <c r="F28" s="63"/>
      <c r="G28" s="63"/>
      <c r="H28" s="63"/>
      <c r="I28" s="63"/>
      <c r="J28" s="63"/>
      <c r="K28" s="63"/>
      <c r="L28" s="63"/>
      <c r="M28" s="63"/>
      <c r="N28" s="63"/>
      <c r="W28" s="89"/>
      <c r="X28" s="89"/>
      <c r="AF28" s="76"/>
    </row>
    <row r="29" spans="1:33" s="91" customFormat="1" ht="18.75" customHeight="1" x14ac:dyDescent="0.3">
      <c r="B29" s="76"/>
      <c r="E29" s="63"/>
      <c r="F29" s="63"/>
      <c r="G29" s="63"/>
      <c r="H29" s="63"/>
      <c r="I29" s="63"/>
      <c r="J29" s="63"/>
      <c r="K29" s="63"/>
      <c r="L29" s="63"/>
      <c r="M29" s="63"/>
      <c r="N29" s="63"/>
      <c r="W29" s="89"/>
      <c r="X29" s="89"/>
      <c r="AF29" s="76"/>
    </row>
    <row r="30" spans="1:33" ht="18.75" customHeight="1" x14ac:dyDescent="0.3">
      <c r="O30" s="85"/>
    </row>
    <row r="31" spans="1:33" ht="18.75" customHeight="1" x14ac:dyDescent="0.3"/>
    <row r="32" spans="1:33" ht="18.75" customHeight="1" x14ac:dyDescent="0.3">
      <c r="O32" s="68"/>
    </row>
    <row r="33" spans="15:15" ht="18.75" customHeight="1" x14ac:dyDescent="0.3">
      <c r="O33" s="63"/>
    </row>
    <row r="34" spans="15:15" ht="18.75" customHeight="1" x14ac:dyDescent="0.3"/>
    <row r="35" spans="15:15" ht="18.75" customHeight="1" x14ac:dyDescent="0.3"/>
  </sheetData>
  <autoFilter ref="A8:AG12"/>
  <sortState ref="A8:H293">
    <sortCondition ref="C8:C293"/>
    <sortCondition ref="D8:D293"/>
  </sortState>
  <mergeCells count="42">
    <mergeCell ref="A22:J22"/>
    <mergeCell ref="A23:J23"/>
    <mergeCell ref="A25:J25"/>
    <mergeCell ref="K22:W22"/>
    <mergeCell ref="K23:W23"/>
    <mergeCell ref="K24:W24"/>
    <mergeCell ref="K25:W25"/>
    <mergeCell ref="K17:W17"/>
    <mergeCell ref="A1:W1"/>
    <mergeCell ref="A2:W2"/>
    <mergeCell ref="A3:W3"/>
    <mergeCell ref="A5:A8"/>
    <mergeCell ref="B5:O5"/>
    <mergeCell ref="T5:T8"/>
    <mergeCell ref="W5:W8"/>
    <mergeCell ref="B6:B8"/>
    <mergeCell ref="C6:C8"/>
    <mergeCell ref="D6:D8"/>
    <mergeCell ref="O6:O8"/>
    <mergeCell ref="P6:P8"/>
    <mergeCell ref="P5:S5"/>
    <mergeCell ref="V5:V8"/>
    <mergeCell ref="U5:U8"/>
    <mergeCell ref="AA5:AA8"/>
    <mergeCell ref="E7:E8"/>
    <mergeCell ref="F7:F8"/>
    <mergeCell ref="G7:I7"/>
    <mergeCell ref="S6:S8"/>
    <mergeCell ref="Q6:Q8"/>
    <mergeCell ref="R6:R8"/>
    <mergeCell ref="J7:L7"/>
    <mergeCell ref="X5:X8"/>
    <mergeCell ref="M7:M8"/>
    <mergeCell ref="N7:N8"/>
    <mergeCell ref="A12:B12"/>
    <mergeCell ref="K14:W14"/>
    <mergeCell ref="K15:W15"/>
    <mergeCell ref="K16:W16"/>
    <mergeCell ref="Y5:Y8"/>
    <mergeCell ref="A14:J14"/>
    <mergeCell ref="A16:J16"/>
    <mergeCell ref="E6:N6"/>
  </mergeCells>
  <pageMargins left="0.28000000000000003" right="0.15748031496062992" top="0.52" bottom="0.23622047244094491" header="0.5" footer="0.23622047244094491"/>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workbookViewId="0">
      <selection activeCell="E19" sqref="E19:K19"/>
    </sheetView>
  </sheetViews>
  <sheetFormatPr defaultRowHeight="13.2" x14ac:dyDescent="0.3"/>
  <cols>
    <col min="1" max="1" width="5.88671875" style="8" customWidth="1"/>
    <col min="2" max="2" width="35.21875" style="8" customWidth="1"/>
    <col min="3" max="3" width="17" style="8" customWidth="1"/>
    <col min="4" max="4" width="17" style="8" hidden="1" customWidth="1"/>
    <col min="5" max="5" width="24.6640625" style="8" customWidth="1"/>
    <col min="6" max="6" width="11.21875" style="8" hidden="1" customWidth="1"/>
    <col min="7" max="7" width="13.109375" style="8" hidden="1" customWidth="1"/>
    <col min="8" max="8" width="12.77734375" style="8" hidden="1" customWidth="1"/>
    <col min="9" max="9" width="14.109375" style="8" hidden="1" customWidth="1"/>
    <col min="10" max="10" width="21.33203125" style="8" customWidth="1"/>
    <col min="11" max="11" width="26.109375" style="8" customWidth="1"/>
    <col min="12" max="12" width="16.109375" style="8" customWidth="1"/>
    <col min="13" max="13" width="11.109375" style="8" customWidth="1"/>
    <col min="14" max="14" width="14.88671875" style="8" customWidth="1"/>
    <col min="15" max="15" width="16.6640625" style="8" customWidth="1"/>
    <col min="16" max="16" width="9.109375" style="8"/>
    <col min="17" max="17" width="10.88671875" style="8" bestFit="1" customWidth="1"/>
    <col min="18" max="18" width="13" style="8" customWidth="1"/>
    <col min="19" max="19" width="10.77734375" style="8" customWidth="1"/>
    <col min="20" max="20" width="9.109375" style="8"/>
    <col min="21" max="21" width="13.6640625" style="8" customWidth="1"/>
    <col min="22" max="22" width="9.109375" style="8"/>
    <col min="23" max="23" width="12.21875" style="8" customWidth="1"/>
    <col min="24" max="258" width="9.109375" style="8"/>
    <col min="259" max="259" width="7" style="8" customWidth="1"/>
    <col min="260" max="260" width="47.77734375" style="8" customWidth="1"/>
    <col min="261" max="261" width="13.21875" style="8" customWidth="1"/>
    <col min="262" max="262" width="0" style="8" hidden="1" customWidth="1"/>
    <col min="263" max="263" width="22.6640625" style="8" customWidth="1"/>
    <col min="264" max="264" width="0" style="8" hidden="1" customWidth="1"/>
    <col min="265" max="265" width="22.109375" style="8" customWidth="1"/>
    <col min="266" max="266" width="24.6640625" style="8" customWidth="1"/>
    <col min="267" max="514" width="9.109375" style="8"/>
    <col min="515" max="515" width="7" style="8" customWidth="1"/>
    <col min="516" max="516" width="47.77734375" style="8" customWidth="1"/>
    <col min="517" max="517" width="13.21875" style="8" customWidth="1"/>
    <col min="518" max="518" width="0" style="8" hidden="1" customWidth="1"/>
    <col min="519" max="519" width="22.6640625" style="8" customWidth="1"/>
    <col min="520" max="520" width="0" style="8" hidden="1" customWidth="1"/>
    <col min="521" max="521" width="22.109375" style="8" customWidth="1"/>
    <col min="522" max="522" width="24.6640625" style="8" customWidth="1"/>
    <col min="523" max="770" width="9.109375" style="8"/>
    <col min="771" max="771" width="7" style="8" customWidth="1"/>
    <col min="772" max="772" width="47.77734375" style="8" customWidth="1"/>
    <col min="773" max="773" width="13.21875" style="8" customWidth="1"/>
    <col min="774" max="774" width="0" style="8" hidden="1" customWidth="1"/>
    <col min="775" max="775" width="22.6640625" style="8" customWidth="1"/>
    <col min="776" max="776" width="0" style="8" hidden="1" customWidth="1"/>
    <col min="777" max="777" width="22.109375" style="8" customWidth="1"/>
    <col min="778" max="778" width="24.6640625" style="8" customWidth="1"/>
    <col min="779" max="1026" width="9.109375" style="8"/>
    <col min="1027" max="1027" width="7" style="8" customWidth="1"/>
    <col min="1028" max="1028" width="47.77734375" style="8" customWidth="1"/>
    <col min="1029" max="1029" width="13.21875" style="8" customWidth="1"/>
    <col min="1030" max="1030" width="0" style="8" hidden="1" customWidth="1"/>
    <col min="1031" max="1031" width="22.6640625" style="8" customWidth="1"/>
    <col min="1032" max="1032" width="0" style="8" hidden="1" customWidth="1"/>
    <col min="1033" max="1033" width="22.109375" style="8" customWidth="1"/>
    <col min="1034" max="1034" width="24.6640625" style="8" customWidth="1"/>
    <col min="1035" max="1282" width="9.109375" style="8"/>
    <col min="1283" max="1283" width="7" style="8" customWidth="1"/>
    <col min="1284" max="1284" width="47.77734375" style="8" customWidth="1"/>
    <col min="1285" max="1285" width="13.21875" style="8" customWidth="1"/>
    <col min="1286" max="1286" width="0" style="8" hidden="1" customWidth="1"/>
    <col min="1287" max="1287" width="22.6640625" style="8" customWidth="1"/>
    <col min="1288" max="1288" width="0" style="8" hidden="1" customWidth="1"/>
    <col min="1289" max="1289" width="22.109375" style="8" customWidth="1"/>
    <col min="1290" max="1290" width="24.6640625" style="8" customWidth="1"/>
    <col min="1291" max="1538" width="9.109375" style="8"/>
    <col min="1539" max="1539" width="7" style="8" customWidth="1"/>
    <col min="1540" max="1540" width="47.77734375" style="8" customWidth="1"/>
    <col min="1541" max="1541" width="13.21875" style="8" customWidth="1"/>
    <col min="1542" max="1542" width="0" style="8" hidden="1" customWidth="1"/>
    <col min="1543" max="1543" width="22.6640625" style="8" customWidth="1"/>
    <col min="1544" max="1544" width="0" style="8" hidden="1" customWidth="1"/>
    <col min="1545" max="1545" width="22.109375" style="8" customWidth="1"/>
    <col min="1546" max="1546" width="24.6640625" style="8" customWidth="1"/>
    <col min="1547" max="1794" width="9.109375" style="8"/>
    <col min="1795" max="1795" width="7" style="8" customWidth="1"/>
    <col min="1796" max="1796" width="47.77734375" style="8" customWidth="1"/>
    <col min="1797" max="1797" width="13.21875" style="8" customWidth="1"/>
    <col min="1798" max="1798" width="0" style="8" hidden="1" customWidth="1"/>
    <col min="1799" max="1799" width="22.6640625" style="8" customWidth="1"/>
    <col min="1800" max="1800" width="0" style="8" hidden="1" customWidth="1"/>
    <col min="1801" max="1801" width="22.109375" style="8" customWidth="1"/>
    <col min="1802" max="1802" width="24.6640625" style="8" customWidth="1"/>
    <col min="1803" max="2050" width="9.109375" style="8"/>
    <col min="2051" max="2051" width="7" style="8" customWidth="1"/>
    <col min="2052" max="2052" width="47.77734375" style="8" customWidth="1"/>
    <col min="2053" max="2053" width="13.21875" style="8" customWidth="1"/>
    <col min="2054" max="2054" width="0" style="8" hidden="1" customWidth="1"/>
    <col min="2055" max="2055" width="22.6640625" style="8" customWidth="1"/>
    <col min="2056" max="2056" width="0" style="8" hidden="1" customWidth="1"/>
    <col min="2057" max="2057" width="22.109375" style="8" customWidth="1"/>
    <col min="2058" max="2058" width="24.6640625" style="8" customWidth="1"/>
    <col min="2059" max="2306" width="9.109375" style="8"/>
    <col min="2307" max="2307" width="7" style="8" customWidth="1"/>
    <col min="2308" max="2308" width="47.77734375" style="8" customWidth="1"/>
    <col min="2309" max="2309" width="13.21875" style="8" customWidth="1"/>
    <col min="2310" max="2310" width="0" style="8" hidden="1" customWidth="1"/>
    <col min="2311" max="2311" width="22.6640625" style="8" customWidth="1"/>
    <col min="2312" max="2312" width="0" style="8" hidden="1" customWidth="1"/>
    <col min="2313" max="2313" width="22.109375" style="8" customWidth="1"/>
    <col min="2314" max="2314" width="24.6640625" style="8" customWidth="1"/>
    <col min="2315" max="2562" width="9.109375" style="8"/>
    <col min="2563" max="2563" width="7" style="8" customWidth="1"/>
    <col min="2564" max="2564" width="47.77734375" style="8" customWidth="1"/>
    <col min="2565" max="2565" width="13.21875" style="8" customWidth="1"/>
    <col min="2566" max="2566" width="0" style="8" hidden="1" customWidth="1"/>
    <col min="2567" max="2567" width="22.6640625" style="8" customWidth="1"/>
    <col min="2568" max="2568" width="0" style="8" hidden="1" customWidth="1"/>
    <col min="2569" max="2569" width="22.109375" style="8" customWidth="1"/>
    <col min="2570" max="2570" width="24.6640625" style="8" customWidth="1"/>
    <col min="2571" max="2818" width="9.109375" style="8"/>
    <col min="2819" max="2819" width="7" style="8" customWidth="1"/>
    <col min="2820" max="2820" width="47.77734375" style="8" customWidth="1"/>
    <col min="2821" max="2821" width="13.21875" style="8" customWidth="1"/>
    <col min="2822" max="2822" width="0" style="8" hidden="1" customWidth="1"/>
    <col min="2823" max="2823" width="22.6640625" style="8" customWidth="1"/>
    <col min="2824" max="2824" width="0" style="8" hidden="1" customWidth="1"/>
    <col min="2825" max="2825" width="22.109375" style="8" customWidth="1"/>
    <col min="2826" max="2826" width="24.6640625" style="8" customWidth="1"/>
    <col min="2827" max="3074" width="9.109375" style="8"/>
    <col min="3075" max="3075" width="7" style="8" customWidth="1"/>
    <col min="3076" max="3076" width="47.77734375" style="8" customWidth="1"/>
    <col min="3077" max="3077" width="13.21875" style="8" customWidth="1"/>
    <col min="3078" max="3078" width="0" style="8" hidden="1" customWidth="1"/>
    <col min="3079" max="3079" width="22.6640625" style="8" customWidth="1"/>
    <col min="3080" max="3080" width="0" style="8" hidden="1" customWidth="1"/>
    <col min="3081" max="3081" width="22.109375" style="8" customWidth="1"/>
    <col min="3082" max="3082" width="24.6640625" style="8" customWidth="1"/>
    <col min="3083" max="3330" width="9.109375" style="8"/>
    <col min="3331" max="3331" width="7" style="8" customWidth="1"/>
    <col min="3332" max="3332" width="47.77734375" style="8" customWidth="1"/>
    <col min="3333" max="3333" width="13.21875" style="8" customWidth="1"/>
    <col min="3334" max="3334" width="0" style="8" hidden="1" customWidth="1"/>
    <col min="3335" max="3335" width="22.6640625" style="8" customWidth="1"/>
    <col min="3336" max="3336" width="0" style="8" hidden="1" customWidth="1"/>
    <col min="3337" max="3337" width="22.109375" style="8" customWidth="1"/>
    <col min="3338" max="3338" width="24.6640625" style="8" customWidth="1"/>
    <col min="3339" max="3586" width="9.109375" style="8"/>
    <col min="3587" max="3587" width="7" style="8" customWidth="1"/>
    <col min="3588" max="3588" width="47.77734375" style="8" customWidth="1"/>
    <col min="3589" max="3589" width="13.21875" style="8" customWidth="1"/>
    <col min="3590" max="3590" width="0" style="8" hidden="1" customWidth="1"/>
    <col min="3591" max="3591" width="22.6640625" style="8" customWidth="1"/>
    <col min="3592" max="3592" width="0" style="8" hidden="1" customWidth="1"/>
    <col min="3593" max="3593" width="22.109375" style="8" customWidth="1"/>
    <col min="3594" max="3594" width="24.6640625" style="8" customWidth="1"/>
    <col min="3595" max="3842" width="9.109375" style="8"/>
    <col min="3843" max="3843" width="7" style="8" customWidth="1"/>
    <col min="3844" max="3844" width="47.77734375" style="8" customWidth="1"/>
    <col min="3845" max="3845" width="13.21875" style="8" customWidth="1"/>
    <col min="3846" max="3846" width="0" style="8" hidden="1" customWidth="1"/>
    <col min="3847" max="3847" width="22.6640625" style="8" customWidth="1"/>
    <col min="3848" max="3848" width="0" style="8" hidden="1" customWidth="1"/>
    <col min="3849" max="3849" width="22.109375" style="8" customWidth="1"/>
    <col min="3850" max="3850" width="24.6640625" style="8" customWidth="1"/>
    <col min="3851" max="4098" width="9.109375" style="8"/>
    <col min="4099" max="4099" width="7" style="8" customWidth="1"/>
    <col min="4100" max="4100" width="47.77734375" style="8" customWidth="1"/>
    <col min="4101" max="4101" width="13.21875" style="8" customWidth="1"/>
    <col min="4102" max="4102" width="0" style="8" hidden="1" customWidth="1"/>
    <col min="4103" max="4103" width="22.6640625" style="8" customWidth="1"/>
    <col min="4104" max="4104" width="0" style="8" hidden="1" customWidth="1"/>
    <col min="4105" max="4105" width="22.109375" style="8" customWidth="1"/>
    <col min="4106" max="4106" width="24.6640625" style="8" customWidth="1"/>
    <col min="4107" max="4354" width="9.109375" style="8"/>
    <col min="4355" max="4355" width="7" style="8" customWidth="1"/>
    <col min="4356" max="4356" width="47.77734375" style="8" customWidth="1"/>
    <col min="4357" max="4357" width="13.21875" style="8" customWidth="1"/>
    <col min="4358" max="4358" width="0" style="8" hidden="1" customWidth="1"/>
    <col min="4359" max="4359" width="22.6640625" style="8" customWidth="1"/>
    <col min="4360" max="4360" width="0" style="8" hidden="1" customWidth="1"/>
    <col min="4361" max="4361" width="22.109375" style="8" customWidth="1"/>
    <col min="4362" max="4362" width="24.6640625" style="8" customWidth="1"/>
    <col min="4363" max="4610" width="9.109375" style="8"/>
    <col min="4611" max="4611" width="7" style="8" customWidth="1"/>
    <col min="4612" max="4612" width="47.77734375" style="8" customWidth="1"/>
    <col min="4613" max="4613" width="13.21875" style="8" customWidth="1"/>
    <col min="4614" max="4614" width="0" style="8" hidden="1" customWidth="1"/>
    <col min="4615" max="4615" width="22.6640625" style="8" customWidth="1"/>
    <col min="4616" max="4616" width="0" style="8" hidden="1" customWidth="1"/>
    <col min="4617" max="4617" width="22.109375" style="8" customWidth="1"/>
    <col min="4618" max="4618" width="24.6640625" style="8" customWidth="1"/>
    <col min="4619" max="4866" width="9.109375" style="8"/>
    <col min="4867" max="4867" width="7" style="8" customWidth="1"/>
    <col min="4868" max="4868" width="47.77734375" style="8" customWidth="1"/>
    <col min="4869" max="4869" width="13.21875" style="8" customWidth="1"/>
    <col min="4870" max="4870" width="0" style="8" hidden="1" customWidth="1"/>
    <col min="4871" max="4871" width="22.6640625" style="8" customWidth="1"/>
    <col min="4872" max="4872" width="0" style="8" hidden="1" customWidth="1"/>
    <col min="4873" max="4873" width="22.109375" style="8" customWidth="1"/>
    <col min="4874" max="4874" width="24.6640625" style="8" customWidth="1"/>
    <col min="4875" max="5122" width="9.109375" style="8"/>
    <col min="5123" max="5123" width="7" style="8" customWidth="1"/>
    <col min="5124" max="5124" width="47.77734375" style="8" customWidth="1"/>
    <col min="5125" max="5125" width="13.21875" style="8" customWidth="1"/>
    <col min="5126" max="5126" width="0" style="8" hidden="1" customWidth="1"/>
    <col min="5127" max="5127" width="22.6640625" style="8" customWidth="1"/>
    <col min="5128" max="5128" width="0" style="8" hidden="1" customWidth="1"/>
    <col min="5129" max="5129" width="22.109375" style="8" customWidth="1"/>
    <col min="5130" max="5130" width="24.6640625" style="8" customWidth="1"/>
    <col min="5131" max="5378" width="9.109375" style="8"/>
    <col min="5379" max="5379" width="7" style="8" customWidth="1"/>
    <col min="5380" max="5380" width="47.77734375" style="8" customWidth="1"/>
    <col min="5381" max="5381" width="13.21875" style="8" customWidth="1"/>
    <col min="5382" max="5382" width="0" style="8" hidden="1" customWidth="1"/>
    <col min="5383" max="5383" width="22.6640625" style="8" customWidth="1"/>
    <col min="5384" max="5384" width="0" style="8" hidden="1" customWidth="1"/>
    <col min="5385" max="5385" width="22.109375" style="8" customWidth="1"/>
    <col min="5386" max="5386" width="24.6640625" style="8" customWidth="1"/>
    <col min="5387" max="5634" width="9.109375" style="8"/>
    <col min="5635" max="5635" width="7" style="8" customWidth="1"/>
    <col min="5636" max="5636" width="47.77734375" style="8" customWidth="1"/>
    <col min="5637" max="5637" width="13.21875" style="8" customWidth="1"/>
    <col min="5638" max="5638" width="0" style="8" hidden="1" customWidth="1"/>
    <col min="5639" max="5639" width="22.6640625" style="8" customWidth="1"/>
    <col min="5640" max="5640" width="0" style="8" hidden="1" customWidth="1"/>
    <col min="5641" max="5641" width="22.109375" style="8" customWidth="1"/>
    <col min="5642" max="5642" width="24.6640625" style="8" customWidth="1"/>
    <col min="5643" max="5890" width="9.109375" style="8"/>
    <col min="5891" max="5891" width="7" style="8" customWidth="1"/>
    <col min="5892" max="5892" width="47.77734375" style="8" customWidth="1"/>
    <col min="5893" max="5893" width="13.21875" style="8" customWidth="1"/>
    <col min="5894" max="5894" width="0" style="8" hidden="1" customWidth="1"/>
    <col min="5895" max="5895" width="22.6640625" style="8" customWidth="1"/>
    <col min="5896" max="5896" width="0" style="8" hidden="1" customWidth="1"/>
    <col min="5897" max="5897" width="22.109375" style="8" customWidth="1"/>
    <col min="5898" max="5898" width="24.6640625" style="8" customWidth="1"/>
    <col min="5899" max="6146" width="9.109375" style="8"/>
    <col min="6147" max="6147" width="7" style="8" customWidth="1"/>
    <col min="6148" max="6148" width="47.77734375" style="8" customWidth="1"/>
    <col min="6149" max="6149" width="13.21875" style="8" customWidth="1"/>
    <col min="6150" max="6150" width="0" style="8" hidden="1" customWidth="1"/>
    <col min="6151" max="6151" width="22.6640625" style="8" customWidth="1"/>
    <col min="6152" max="6152" width="0" style="8" hidden="1" customWidth="1"/>
    <col min="6153" max="6153" width="22.109375" style="8" customWidth="1"/>
    <col min="6154" max="6154" width="24.6640625" style="8" customWidth="1"/>
    <col min="6155" max="6402" width="9.109375" style="8"/>
    <col min="6403" max="6403" width="7" style="8" customWidth="1"/>
    <col min="6404" max="6404" width="47.77734375" style="8" customWidth="1"/>
    <col min="6405" max="6405" width="13.21875" style="8" customWidth="1"/>
    <col min="6406" max="6406" width="0" style="8" hidden="1" customWidth="1"/>
    <col min="6407" max="6407" width="22.6640625" style="8" customWidth="1"/>
    <col min="6408" max="6408" width="0" style="8" hidden="1" customWidth="1"/>
    <col min="6409" max="6409" width="22.109375" style="8" customWidth="1"/>
    <col min="6410" max="6410" width="24.6640625" style="8" customWidth="1"/>
    <col min="6411" max="6658" width="9.109375" style="8"/>
    <col min="6659" max="6659" width="7" style="8" customWidth="1"/>
    <col min="6660" max="6660" width="47.77734375" style="8" customWidth="1"/>
    <col min="6661" max="6661" width="13.21875" style="8" customWidth="1"/>
    <col min="6662" max="6662" width="0" style="8" hidden="1" customWidth="1"/>
    <col min="6663" max="6663" width="22.6640625" style="8" customWidth="1"/>
    <col min="6664" max="6664" width="0" style="8" hidden="1" customWidth="1"/>
    <col min="6665" max="6665" width="22.109375" style="8" customWidth="1"/>
    <col min="6666" max="6666" width="24.6640625" style="8" customWidth="1"/>
    <col min="6667" max="6914" width="9.109375" style="8"/>
    <col min="6915" max="6915" width="7" style="8" customWidth="1"/>
    <col min="6916" max="6916" width="47.77734375" style="8" customWidth="1"/>
    <col min="6917" max="6917" width="13.21875" style="8" customWidth="1"/>
    <col min="6918" max="6918" width="0" style="8" hidden="1" customWidth="1"/>
    <col min="6919" max="6919" width="22.6640625" style="8" customWidth="1"/>
    <col min="6920" max="6920" width="0" style="8" hidden="1" customWidth="1"/>
    <col min="6921" max="6921" width="22.109375" style="8" customWidth="1"/>
    <col min="6922" max="6922" width="24.6640625" style="8" customWidth="1"/>
    <col min="6923" max="7170" width="9.109375" style="8"/>
    <col min="7171" max="7171" width="7" style="8" customWidth="1"/>
    <col min="7172" max="7172" width="47.77734375" style="8" customWidth="1"/>
    <col min="7173" max="7173" width="13.21875" style="8" customWidth="1"/>
    <col min="7174" max="7174" width="0" style="8" hidden="1" customWidth="1"/>
    <col min="7175" max="7175" width="22.6640625" style="8" customWidth="1"/>
    <col min="7176" max="7176" width="0" style="8" hidden="1" customWidth="1"/>
    <col min="7177" max="7177" width="22.109375" style="8" customWidth="1"/>
    <col min="7178" max="7178" width="24.6640625" style="8" customWidth="1"/>
    <col min="7179" max="7426" width="9.109375" style="8"/>
    <col min="7427" max="7427" width="7" style="8" customWidth="1"/>
    <col min="7428" max="7428" width="47.77734375" style="8" customWidth="1"/>
    <col min="7429" max="7429" width="13.21875" style="8" customWidth="1"/>
    <col min="7430" max="7430" width="0" style="8" hidden="1" customWidth="1"/>
    <col min="7431" max="7431" width="22.6640625" style="8" customWidth="1"/>
    <col min="7432" max="7432" width="0" style="8" hidden="1" customWidth="1"/>
    <col min="7433" max="7433" width="22.109375" style="8" customWidth="1"/>
    <col min="7434" max="7434" width="24.6640625" style="8" customWidth="1"/>
    <col min="7435" max="7682" width="9.109375" style="8"/>
    <col min="7683" max="7683" width="7" style="8" customWidth="1"/>
    <col min="7684" max="7684" width="47.77734375" style="8" customWidth="1"/>
    <col min="7685" max="7685" width="13.21875" style="8" customWidth="1"/>
    <col min="7686" max="7686" width="0" style="8" hidden="1" customWidth="1"/>
    <col min="7687" max="7687" width="22.6640625" style="8" customWidth="1"/>
    <col min="7688" max="7688" width="0" style="8" hidden="1" customWidth="1"/>
    <col min="7689" max="7689" width="22.109375" style="8" customWidth="1"/>
    <col min="7690" max="7690" width="24.6640625" style="8" customWidth="1"/>
    <col min="7691" max="7938" width="9.109375" style="8"/>
    <col min="7939" max="7939" width="7" style="8" customWidth="1"/>
    <col min="7940" max="7940" width="47.77734375" style="8" customWidth="1"/>
    <col min="7941" max="7941" width="13.21875" style="8" customWidth="1"/>
    <col min="7942" max="7942" width="0" style="8" hidden="1" customWidth="1"/>
    <col min="7943" max="7943" width="22.6640625" style="8" customWidth="1"/>
    <col min="7944" max="7944" width="0" style="8" hidden="1" customWidth="1"/>
    <col min="7945" max="7945" width="22.109375" style="8" customWidth="1"/>
    <col min="7946" max="7946" width="24.6640625" style="8" customWidth="1"/>
    <col min="7947" max="8194" width="9.109375" style="8"/>
    <col min="8195" max="8195" width="7" style="8" customWidth="1"/>
    <col min="8196" max="8196" width="47.77734375" style="8" customWidth="1"/>
    <col min="8197" max="8197" width="13.21875" style="8" customWidth="1"/>
    <col min="8198" max="8198" width="0" style="8" hidden="1" customWidth="1"/>
    <col min="8199" max="8199" width="22.6640625" style="8" customWidth="1"/>
    <col min="8200" max="8200" width="0" style="8" hidden="1" customWidth="1"/>
    <col min="8201" max="8201" width="22.109375" style="8" customWidth="1"/>
    <col min="8202" max="8202" width="24.6640625" style="8" customWidth="1"/>
    <col min="8203" max="8450" width="9.109375" style="8"/>
    <col min="8451" max="8451" width="7" style="8" customWidth="1"/>
    <col min="8452" max="8452" width="47.77734375" style="8" customWidth="1"/>
    <col min="8453" max="8453" width="13.21875" style="8" customWidth="1"/>
    <col min="8454" max="8454" width="0" style="8" hidden="1" customWidth="1"/>
    <col min="8455" max="8455" width="22.6640625" style="8" customWidth="1"/>
    <col min="8456" max="8456" width="0" style="8" hidden="1" customWidth="1"/>
    <col min="8457" max="8457" width="22.109375" style="8" customWidth="1"/>
    <col min="8458" max="8458" width="24.6640625" style="8" customWidth="1"/>
    <col min="8459" max="8706" width="9.109375" style="8"/>
    <col min="8707" max="8707" width="7" style="8" customWidth="1"/>
    <col min="8708" max="8708" width="47.77734375" style="8" customWidth="1"/>
    <col min="8709" max="8709" width="13.21875" style="8" customWidth="1"/>
    <col min="8710" max="8710" width="0" style="8" hidden="1" customWidth="1"/>
    <col min="8711" max="8711" width="22.6640625" style="8" customWidth="1"/>
    <col min="8712" max="8712" width="0" style="8" hidden="1" customWidth="1"/>
    <col min="8713" max="8713" width="22.109375" style="8" customWidth="1"/>
    <col min="8714" max="8714" width="24.6640625" style="8" customWidth="1"/>
    <col min="8715" max="8962" width="9.109375" style="8"/>
    <col min="8963" max="8963" width="7" style="8" customWidth="1"/>
    <col min="8964" max="8964" width="47.77734375" style="8" customWidth="1"/>
    <col min="8965" max="8965" width="13.21875" style="8" customWidth="1"/>
    <col min="8966" max="8966" width="0" style="8" hidden="1" customWidth="1"/>
    <col min="8967" max="8967" width="22.6640625" style="8" customWidth="1"/>
    <col min="8968" max="8968" width="0" style="8" hidden="1" customWidth="1"/>
    <col min="8969" max="8969" width="22.109375" style="8" customWidth="1"/>
    <col min="8970" max="8970" width="24.6640625" style="8" customWidth="1"/>
    <col min="8971" max="9218" width="9.109375" style="8"/>
    <col min="9219" max="9219" width="7" style="8" customWidth="1"/>
    <col min="9220" max="9220" width="47.77734375" style="8" customWidth="1"/>
    <col min="9221" max="9221" width="13.21875" style="8" customWidth="1"/>
    <col min="9222" max="9222" width="0" style="8" hidden="1" customWidth="1"/>
    <col min="9223" max="9223" width="22.6640625" style="8" customWidth="1"/>
    <col min="9224" max="9224" width="0" style="8" hidden="1" customWidth="1"/>
    <col min="9225" max="9225" width="22.109375" style="8" customWidth="1"/>
    <col min="9226" max="9226" width="24.6640625" style="8" customWidth="1"/>
    <col min="9227" max="9474" width="9.109375" style="8"/>
    <col min="9475" max="9475" width="7" style="8" customWidth="1"/>
    <col min="9476" max="9476" width="47.77734375" style="8" customWidth="1"/>
    <col min="9477" max="9477" width="13.21875" style="8" customWidth="1"/>
    <col min="9478" max="9478" width="0" style="8" hidden="1" customWidth="1"/>
    <col min="9479" max="9479" width="22.6640625" style="8" customWidth="1"/>
    <col min="9480" max="9480" width="0" style="8" hidden="1" customWidth="1"/>
    <col min="9481" max="9481" width="22.109375" style="8" customWidth="1"/>
    <col min="9482" max="9482" width="24.6640625" style="8" customWidth="1"/>
    <col min="9483" max="9730" width="9.109375" style="8"/>
    <col min="9731" max="9731" width="7" style="8" customWidth="1"/>
    <col min="9732" max="9732" width="47.77734375" style="8" customWidth="1"/>
    <col min="9733" max="9733" width="13.21875" style="8" customWidth="1"/>
    <col min="9734" max="9734" width="0" style="8" hidden="1" customWidth="1"/>
    <col min="9735" max="9735" width="22.6640625" style="8" customWidth="1"/>
    <col min="9736" max="9736" width="0" style="8" hidden="1" customWidth="1"/>
    <col min="9737" max="9737" width="22.109375" style="8" customWidth="1"/>
    <col min="9738" max="9738" width="24.6640625" style="8" customWidth="1"/>
    <col min="9739" max="9986" width="9.109375" style="8"/>
    <col min="9987" max="9987" width="7" style="8" customWidth="1"/>
    <col min="9988" max="9988" width="47.77734375" style="8" customWidth="1"/>
    <col min="9989" max="9989" width="13.21875" style="8" customWidth="1"/>
    <col min="9990" max="9990" width="0" style="8" hidden="1" customWidth="1"/>
    <col min="9991" max="9991" width="22.6640625" style="8" customWidth="1"/>
    <col min="9992" max="9992" width="0" style="8" hidden="1" customWidth="1"/>
    <col min="9993" max="9993" width="22.109375" style="8" customWidth="1"/>
    <col min="9994" max="9994" width="24.6640625" style="8" customWidth="1"/>
    <col min="9995" max="10242" width="9.109375" style="8"/>
    <col min="10243" max="10243" width="7" style="8" customWidth="1"/>
    <col min="10244" max="10244" width="47.77734375" style="8" customWidth="1"/>
    <col min="10245" max="10245" width="13.21875" style="8" customWidth="1"/>
    <col min="10246" max="10246" width="0" style="8" hidden="1" customWidth="1"/>
    <col min="10247" max="10247" width="22.6640625" style="8" customWidth="1"/>
    <col min="10248" max="10248" width="0" style="8" hidden="1" customWidth="1"/>
    <col min="10249" max="10249" width="22.109375" style="8" customWidth="1"/>
    <col min="10250" max="10250" width="24.6640625" style="8" customWidth="1"/>
    <col min="10251" max="10498" width="9.109375" style="8"/>
    <col min="10499" max="10499" width="7" style="8" customWidth="1"/>
    <col min="10500" max="10500" width="47.77734375" style="8" customWidth="1"/>
    <col min="10501" max="10501" width="13.21875" style="8" customWidth="1"/>
    <col min="10502" max="10502" width="0" style="8" hidden="1" customWidth="1"/>
    <col min="10503" max="10503" width="22.6640625" style="8" customWidth="1"/>
    <col min="10504" max="10504" width="0" style="8" hidden="1" customWidth="1"/>
    <col min="10505" max="10505" width="22.109375" style="8" customWidth="1"/>
    <col min="10506" max="10506" width="24.6640625" style="8" customWidth="1"/>
    <col min="10507" max="10754" width="9.109375" style="8"/>
    <col min="10755" max="10755" width="7" style="8" customWidth="1"/>
    <col min="10756" max="10756" width="47.77734375" style="8" customWidth="1"/>
    <col min="10757" max="10757" width="13.21875" style="8" customWidth="1"/>
    <col min="10758" max="10758" width="0" style="8" hidden="1" customWidth="1"/>
    <col min="10759" max="10759" width="22.6640625" style="8" customWidth="1"/>
    <col min="10760" max="10760" width="0" style="8" hidden="1" customWidth="1"/>
    <col min="10761" max="10761" width="22.109375" style="8" customWidth="1"/>
    <col min="10762" max="10762" width="24.6640625" style="8" customWidth="1"/>
    <col min="10763" max="11010" width="9.109375" style="8"/>
    <col min="11011" max="11011" width="7" style="8" customWidth="1"/>
    <col min="11012" max="11012" width="47.77734375" style="8" customWidth="1"/>
    <col min="11013" max="11013" width="13.21875" style="8" customWidth="1"/>
    <col min="11014" max="11014" width="0" style="8" hidden="1" customWidth="1"/>
    <col min="11015" max="11015" width="22.6640625" style="8" customWidth="1"/>
    <col min="11016" max="11016" width="0" style="8" hidden="1" customWidth="1"/>
    <col min="11017" max="11017" width="22.109375" style="8" customWidth="1"/>
    <col min="11018" max="11018" width="24.6640625" style="8" customWidth="1"/>
    <col min="11019" max="11266" width="9.109375" style="8"/>
    <col min="11267" max="11267" width="7" style="8" customWidth="1"/>
    <col min="11268" max="11268" width="47.77734375" style="8" customWidth="1"/>
    <col min="11269" max="11269" width="13.21875" style="8" customWidth="1"/>
    <col min="11270" max="11270" width="0" style="8" hidden="1" customWidth="1"/>
    <col min="11271" max="11271" width="22.6640625" style="8" customWidth="1"/>
    <col min="11272" max="11272" width="0" style="8" hidden="1" customWidth="1"/>
    <col min="11273" max="11273" width="22.109375" style="8" customWidth="1"/>
    <col min="11274" max="11274" width="24.6640625" style="8" customWidth="1"/>
    <col min="11275" max="11522" width="9.109375" style="8"/>
    <col min="11523" max="11523" width="7" style="8" customWidth="1"/>
    <col min="11524" max="11524" width="47.77734375" style="8" customWidth="1"/>
    <col min="11525" max="11525" width="13.21875" style="8" customWidth="1"/>
    <col min="11526" max="11526" width="0" style="8" hidden="1" customWidth="1"/>
    <col min="11527" max="11527" width="22.6640625" style="8" customWidth="1"/>
    <col min="11528" max="11528" width="0" style="8" hidden="1" customWidth="1"/>
    <col min="11529" max="11529" width="22.109375" style="8" customWidth="1"/>
    <col min="11530" max="11530" width="24.6640625" style="8" customWidth="1"/>
    <col min="11531" max="11778" width="9.109375" style="8"/>
    <col min="11779" max="11779" width="7" style="8" customWidth="1"/>
    <col min="11780" max="11780" width="47.77734375" style="8" customWidth="1"/>
    <col min="11781" max="11781" width="13.21875" style="8" customWidth="1"/>
    <col min="11782" max="11782" width="0" style="8" hidden="1" customWidth="1"/>
    <col min="11783" max="11783" width="22.6640625" style="8" customWidth="1"/>
    <col min="11784" max="11784" width="0" style="8" hidden="1" customWidth="1"/>
    <col min="11785" max="11785" width="22.109375" style="8" customWidth="1"/>
    <col min="11786" max="11786" width="24.6640625" style="8" customWidth="1"/>
    <col min="11787" max="12034" width="9.109375" style="8"/>
    <col min="12035" max="12035" width="7" style="8" customWidth="1"/>
    <col min="12036" max="12036" width="47.77734375" style="8" customWidth="1"/>
    <col min="12037" max="12037" width="13.21875" style="8" customWidth="1"/>
    <col min="12038" max="12038" width="0" style="8" hidden="1" customWidth="1"/>
    <col min="12039" max="12039" width="22.6640625" style="8" customWidth="1"/>
    <col min="12040" max="12040" width="0" style="8" hidden="1" customWidth="1"/>
    <col min="12041" max="12041" width="22.109375" style="8" customWidth="1"/>
    <col min="12042" max="12042" width="24.6640625" style="8" customWidth="1"/>
    <col min="12043" max="12290" width="9.109375" style="8"/>
    <col min="12291" max="12291" width="7" style="8" customWidth="1"/>
    <col min="12292" max="12292" width="47.77734375" style="8" customWidth="1"/>
    <col min="12293" max="12293" width="13.21875" style="8" customWidth="1"/>
    <col min="12294" max="12294" width="0" style="8" hidden="1" customWidth="1"/>
    <col min="12295" max="12295" width="22.6640625" style="8" customWidth="1"/>
    <col min="12296" max="12296" width="0" style="8" hidden="1" customWidth="1"/>
    <col min="12297" max="12297" width="22.109375" style="8" customWidth="1"/>
    <col min="12298" max="12298" width="24.6640625" style="8" customWidth="1"/>
    <col min="12299" max="12546" width="9.109375" style="8"/>
    <col min="12547" max="12547" width="7" style="8" customWidth="1"/>
    <col min="12548" max="12548" width="47.77734375" style="8" customWidth="1"/>
    <col min="12549" max="12549" width="13.21875" style="8" customWidth="1"/>
    <col min="12550" max="12550" width="0" style="8" hidden="1" customWidth="1"/>
    <col min="12551" max="12551" width="22.6640625" style="8" customWidth="1"/>
    <col min="12552" max="12552" width="0" style="8" hidden="1" customWidth="1"/>
    <col min="12553" max="12553" width="22.109375" style="8" customWidth="1"/>
    <col min="12554" max="12554" width="24.6640625" style="8" customWidth="1"/>
    <col min="12555" max="12802" width="9.109375" style="8"/>
    <col min="12803" max="12803" width="7" style="8" customWidth="1"/>
    <col min="12804" max="12804" width="47.77734375" style="8" customWidth="1"/>
    <col min="12805" max="12805" width="13.21875" style="8" customWidth="1"/>
    <col min="12806" max="12806" width="0" style="8" hidden="1" customWidth="1"/>
    <col min="12807" max="12807" width="22.6640625" style="8" customWidth="1"/>
    <col min="12808" max="12808" width="0" style="8" hidden="1" customWidth="1"/>
    <col min="12809" max="12809" width="22.109375" style="8" customWidth="1"/>
    <col min="12810" max="12810" width="24.6640625" style="8" customWidth="1"/>
    <col min="12811" max="13058" width="9.109375" style="8"/>
    <col min="13059" max="13059" width="7" style="8" customWidth="1"/>
    <col min="13060" max="13060" width="47.77734375" style="8" customWidth="1"/>
    <col min="13061" max="13061" width="13.21875" style="8" customWidth="1"/>
    <col min="13062" max="13062" width="0" style="8" hidden="1" customWidth="1"/>
    <col min="13063" max="13063" width="22.6640625" style="8" customWidth="1"/>
    <col min="13064" max="13064" width="0" style="8" hidden="1" customWidth="1"/>
    <col min="13065" max="13065" width="22.109375" style="8" customWidth="1"/>
    <col min="13066" max="13066" width="24.6640625" style="8" customWidth="1"/>
    <col min="13067" max="13314" width="9.109375" style="8"/>
    <col min="13315" max="13315" width="7" style="8" customWidth="1"/>
    <col min="13316" max="13316" width="47.77734375" style="8" customWidth="1"/>
    <col min="13317" max="13317" width="13.21875" style="8" customWidth="1"/>
    <col min="13318" max="13318" width="0" style="8" hidden="1" customWidth="1"/>
    <col min="13319" max="13319" width="22.6640625" style="8" customWidth="1"/>
    <col min="13320" max="13320" width="0" style="8" hidden="1" customWidth="1"/>
    <col min="13321" max="13321" width="22.109375" style="8" customWidth="1"/>
    <col min="13322" max="13322" width="24.6640625" style="8" customWidth="1"/>
    <col min="13323" max="13570" width="9.109375" style="8"/>
    <col min="13571" max="13571" width="7" style="8" customWidth="1"/>
    <col min="13572" max="13572" width="47.77734375" style="8" customWidth="1"/>
    <col min="13573" max="13573" width="13.21875" style="8" customWidth="1"/>
    <col min="13574" max="13574" width="0" style="8" hidden="1" customWidth="1"/>
    <col min="13575" max="13575" width="22.6640625" style="8" customWidth="1"/>
    <col min="13576" max="13576" width="0" style="8" hidden="1" customWidth="1"/>
    <col min="13577" max="13577" width="22.109375" style="8" customWidth="1"/>
    <col min="13578" max="13578" width="24.6640625" style="8" customWidth="1"/>
    <col min="13579" max="13826" width="9.109375" style="8"/>
    <col min="13827" max="13827" width="7" style="8" customWidth="1"/>
    <col min="13828" max="13828" width="47.77734375" style="8" customWidth="1"/>
    <col min="13829" max="13829" width="13.21875" style="8" customWidth="1"/>
    <col min="13830" max="13830" width="0" style="8" hidden="1" customWidth="1"/>
    <col min="13831" max="13831" width="22.6640625" style="8" customWidth="1"/>
    <col min="13832" max="13832" width="0" style="8" hidden="1" customWidth="1"/>
    <col min="13833" max="13833" width="22.109375" style="8" customWidth="1"/>
    <col min="13834" max="13834" width="24.6640625" style="8" customWidth="1"/>
    <col min="13835" max="14082" width="9.109375" style="8"/>
    <col min="14083" max="14083" width="7" style="8" customWidth="1"/>
    <col min="14084" max="14084" width="47.77734375" style="8" customWidth="1"/>
    <col min="14085" max="14085" width="13.21875" style="8" customWidth="1"/>
    <col min="14086" max="14086" width="0" style="8" hidden="1" customWidth="1"/>
    <col min="14087" max="14087" width="22.6640625" style="8" customWidth="1"/>
    <col min="14088" max="14088" width="0" style="8" hidden="1" customWidth="1"/>
    <col min="14089" max="14089" width="22.109375" style="8" customWidth="1"/>
    <col min="14090" max="14090" width="24.6640625" style="8" customWidth="1"/>
    <col min="14091" max="14338" width="9.109375" style="8"/>
    <col min="14339" max="14339" width="7" style="8" customWidth="1"/>
    <col min="14340" max="14340" width="47.77734375" style="8" customWidth="1"/>
    <col min="14341" max="14341" width="13.21875" style="8" customWidth="1"/>
    <col min="14342" max="14342" width="0" style="8" hidden="1" customWidth="1"/>
    <col min="14343" max="14343" width="22.6640625" style="8" customWidth="1"/>
    <col min="14344" max="14344" width="0" style="8" hidden="1" customWidth="1"/>
    <col min="14345" max="14345" width="22.109375" style="8" customWidth="1"/>
    <col min="14346" max="14346" width="24.6640625" style="8" customWidth="1"/>
    <col min="14347" max="14594" width="9.109375" style="8"/>
    <col min="14595" max="14595" width="7" style="8" customWidth="1"/>
    <col min="14596" max="14596" width="47.77734375" style="8" customWidth="1"/>
    <col min="14597" max="14597" width="13.21875" style="8" customWidth="1"/>
    <col min="14598" max="14598" width="0" style="8" hidden="1" customWidth="1"/>
    <col min="14599" max="14599" width="22.6640625" style="8" customWidth="1"/>
    <col min="14600" max="14600" width="0" style="8" hidden="1" customWidth="1"/>
    <col min="14601" max="14601" width="22.109375" style="8" customWidth="1"/>
    <col min="14602" max="14602" width="24.6640625" style="8" customWidth="1"/>
    <col min="14603" max="14850" width="9.109375" style="8"/>
    <col min="14851" max="14851" width="7" style="8" customWidth="1"/>
    <col min="14852" max="14852" width="47.77734375" style="8" customWidth="1"/>
    <col min="14853" max="14853" width="13.21875" style="8" customWidth="1"/>
    <col min="14854" max="14854" width="0" style="8" hidden="1" customWidth="1"/>
    <col min="14855" max="14855" width="22.6640625" style="8" customWidth="1"/>
    <col min="14856" max="14856" width="0" style="8" hidden="1" customWidth="1"/>
    <col min="14857" max="14857" width="22.109375" style="8" customWidth="1"/>
    <col min="14858" max="14858" width="24.6640625" style="8" customWidth="1"/>
    <col min="14859" max="15106" width="9.109375" style="8"/>
    <col min="15107" max="15107" width="7" style="8" customWidth="1"/>
    <col min="15108" max="15108" width="47.77734375" style="8" customWidth="1"/>
    <col min="15109" max="15109" width="13.21875" style="8" customWidth="1"/>
    <col min="15110" max="15110" width="0" style="8" hidden="1" customWidth="1"/>
    <col min="15111" max="15111" width="22.6640625" style="8" customWidth="1"/>
    <col min="15112" max="15112" width="0" style="8" hidden="1" customWidth="1"/>
    <col min="15113" max="15113" width="22.109375" style="8" customWidth="1"/>
    <col min="15114" max="15114" width="24.6640625" style="8" customWidth="1"/>
    <col min="15115" max="15362" width="9.109375" style="8"/>
    <col min="15363" max="15363" width="7" style="8" customWidth="1"/>
    <col min="15364" max="15364" width="47.77734375" style="8" customWidth="1"/>
    <col min="15365" max="15365" width="13.21875" style="8" customWidth="1"/>
    <col min="15366" max="15366" width="0" style="8" hidden="1" customWidth="1"/>
    <col min="15367" max="15367" width="22.6640625" style="8" customWidth="1"/>
    <col min="15368" max="15368" width="0" style="8" hidden="1" customWidth="1"/>
    <col min="15369" max="15369" width="22.109375" style="8" customWidth="1"/>
    <col min="15370" max="15370" width="24.6640625" style="8" customWidth="1"/>
    <col min="15371" max="15618" width="9.109375" style="8"/>
    <col min="15619" max="15619" width="7" style="8" customWidth="1"/>
    <col min="15620" max="15620" width="47.77734375" style="8" customWidth="1"/>
    <col min="15621" max="15621" width="13.21875" style="8" customWidth="1"/>
    <col min="15622" max="15622" width="0" style="8" hidden="1" customWidth="1"/>
    <col min="15623" max="15623" width="22.6640625" style="8" customWidth="1"/>
    <col min="15624" max="15624" width="0" style="8" hidden="1" customWidth="1"/>
    <col min="15625" max="15625" width="22.109375" style="8" customWidth="1"/>
    <col min="15626" max="15626" width="24.6640625" style="8" customWidth="1"/>
    <col min="15627" max="15874" width="9.109375" style="8"/>
    <col min="15875" max="15875" width="7" style="8" customWidth="1"/>
    <col min="15876" max="15876" width="47.77734375" style="8" customWidth="1"/>
    <col min="15877" max="15877" width="13.21875" style="8" customWidth="1"/>
    <col min="15878" max="15878" width="0" style="8" hidden="1" customWidth="1"/>
    <col min="15879" max="15879" width="22.6640625" style="8" customWidth="1"/>
    <col min="15880" max="15880" width="0" style="8" hidden="1" customWidth="1"/>
    <col min="15881" max="15881" width="22.109375" style="8" customWidth="1"/>
    <col min="15882" max="15882" width="24.6640625" style="8" customWidth="1"/>
    <col min="15883" max="16130" width="9.109375" style="8"/>
    <col min="16131" max="16131" width="7" style="8" customWidth="1"/>
    <col min="16132" max="16132" width="47.77734375" style="8" customWidth="1"/>
    <col min="16133" max="16133" width="13.21875" style="8" customWidth="1"/>
    <col min="16134" max="16134" width="0" style="8" hidden="1" customWidth="1"/>
    <col min="16135" max="16135" width="22.6640625" style="8" customWidth="1"/>
    <col min="16136" max="16136" width="0" style="8" hidden="1" customWidth="1"/>
    <col min="16137" max="16137" width="22.109375" style="8" customWidth="1"/>
    <col min="16138" max="16138" width="24.6640625" style="8" customWidth="1"/>
    <col min="16139" max="16384" width="9.109375" style="8"/>
  </cols>
  <sheetData>
    <row r="1" spans="1:25" ht="20.399999999999999" x14ac:dyDescent="0.3">
      <c r="A1" s="241" t="s">
        <v>23</v>
      </c>
      <c r="B1" s="241"/>
      <c r="C1" s="241"/>
      <c r="D1" s="241"/>
      <c r="E1" s="241"/>
      <c r="F1" s="241"/>
      <c r="G1" s="241"/>
      <c r="H1" s="241"/>
      <c r="I1" s="241"/>
      <c r="J1" s="241"/>
      <c r="K1" s="241"/>
      <c r="L1" s="7"/>
      <c r="M1" s="7"/>
    </row>
    <row r="2" spans="1:25" s="9" customFormat="1" ht="39" customHeight="1" x14ac:dyDescent="0.3">
      <c r="A2" s="242" t="s">
        <v>63</v>
      </c>
      <c r="B2" s="242"/>
      <c r="C2" s="242"/>
      <c r="D2" s="242"/>
      <c r="E2" s="242"/>
      <c r="F2" s="242"/>
      <c r="G2" s="242"/>
      <c r="H2" s="242"/>
      <c r="I2" s="242"/>
      <c r="J2" s="242"/>
      <c r="K2" s="242"/>
      <c r="L2" s="36"/>
      <c r="M2" s="36"/>
      <c r="N2" s="36"/>
      <c r="O2" s="36"/>
      <c r="P2" s="36"/>
    </row>
    <row r="3" spans="1:25" ht="18" x14ac:dyDescent="0.3">
      <c r="A3" s="243" t="s">
        <v>44</v>
      </c>
      <c r="B3" s="243"/>
      <c r="C3" s="243"/>
      <c r="D3" s="243"/>
      <c r="E3" s="243"/>
      <c r="F3" s="243"/>
      <c r="G3" s="243"/>
      <c r="H3" s="243"/>
      <c r="I3" s="243"/>
      <c r="J3" s="243"/>
      <c r="K3" s="243"/>
      <c r="L3" s="37"/>
      <c r="M3" s="37"/>
      <c r="N3" s="37"/>
      <c r="O3" s="37"/>
      <c r="P3" s="37"/>
    </row>
    <row r="4" spans="1:25" s="6" customFormat="1" ht="16.8" x14ac:dyDescent="0.3">
      <c r="A4" s="244" t="s">
        <v>24</v>
      </c>
      <c r="B4" s="244"/>
      <c r="C4" s="10"/>
      <c r="D4" s="10"/>
      <c r="E4" s="10"/>
      <c r="F4" s="10"/>
      <c r="G4" s="10"/>
      <c r="H4" s="10"/>
      <c r="I4" s="10"/>
      <c r="J4" s="10"/>
      <c r="K4" s="11" t="s">
        <v>25</v>
      </c>
    </row>
    <row r="5" spans="1:25" s="12" customFormat="1" ht="15.75" customHeight="1" x14ac:dyDescent="0.3">
      <c r="A5" s="245" t="s">
        <v>1</v>
      </c>
      <c r="B5" s="246" t="s">
        <v>8</v>
      </c>
      <c r="C5" s="246" t="s">
        <v>26</v>
      </c>
      <c r="D5" s="249" t="s">
        <v>27</v>
      </c>
      <c r="E5" s="250"/>
      <c r="F5" s="250"/>
      <c r="G5" s="250"/>
      <c r="H5" s="250"/>
      <c r="I5" s="250"/>
      <c r="J5" s="251"/>
      <c r="K5" s="245" t="s">
        <v>3</v>
      </c>
      <c r="L5" s="1"/>
      <c r="M5" s="1"/>
    </row>
    <row r="6" spans="1:25" s="12" customFormat="1" ht="15" customHeight="1" x14ac:dyDescent="0.3">
      <c r="A6" s="245"/>
      <c r="B6" s="246"/>
      <c r="C6" s="246"/>
      <c r="D6" s="247" t="s">
        <v>28</v>
      </c>
      <c r="E6" s="247" t="s">
        <v>49</v>
      </c>
      <c r="F6" s="247" t="s">
        <v>29</v>
      </c>
      <c r="G6" s="246" t="s">
        <v>69</v>
      </c>
      <c r="H6" s="246"/>
      <c r="I6" s="246"/>
      <c r="J6" s="247" t="s">
        <v>30</v>
      </c>
      <c r="K6" s="245"/>
      <c r="L6" s="1"/>
      <c r="M6" s="1"/>
    </row>
    <row r="7" spans="1:25" s="12" customFormat="1" ht="31.2" x14ac:dyDescent="0.3">
      <c r="A7" s="245"/>
      <c r="B7" s="246"/>
      <c r="C7" s="246"/>
      <c r="D7" s="248"/>
      <c r="E7" s="248"/>
      <c r="F7" s="248"/>
      <c r="G7" s="122" t="s">
        <v>59</v>
      </c>
      <c r="H7" s="122" t="s">
        <v>60</v>
      </c>
      <c r="I7" s="122" t="s">
        <v>30</v>
      </c>
      <c r="J7" s="248"/>
      <c r="K7" s="245"/>
      <c r="L7" s="1"/>
      <c r="M7" s="1"/>
    </row>
    <row r="8" spans="1:25" s="12" customFormat="1" ht="15.6" x14ac:dyDescent="0.3">
      <c r="A8" s="2" t="s">
        <v>31</v>
      </c>
      <c r="B8" s="13" t="s">
        <v>32</v>
      </c>
      <c r="C8" s="2" t="s">
        <v>33</v>
      </c>
      <c r="D8" s="14">
        <f t="shared" ref="D8:J8" si="0">SUM(D9:D9)</f>
        <v>1271</v>
      </c>
      <c r="E8" s="14">
        <f t="shared" si="0"/>
        <v>1271</v>
      </c>
      <c r="F8" s="14">
        <f t="shared" si="0"/>
        <v>0</v>
      </c>
      <c r="G8" s="14">
        <f t="shared" si="0"/>
        <v>0</v>
      </c>
      <c r="H8" s="14">
        <f t="shared" si="0"/>
        <v>0</v>
      </c>
      <c r="I8" s="14">
        <f t="shared" si="0"/>
        <v>0</v>
      </c>
      <c r="J8" s="14">
        <f t="shared" si="0"/>
        <v>51.9</v>
      </c>
      <c r="K8" s="15"/>
    </row>
    <row r="9" spans="1:25" s="12" customFormat="1" ht="15.6" x14ac:dyDescent="0.3">
      <c r="A9" s="124">
        <v>1</v>
      </c>
      <c r="B9" s="125" t="s">
        <v>34</v>
      </c>
      <c r="C9" s="124" t="s">
        <v>12</v>
      </c>
      <c r="D9" s="126">
        <f>SUM(E9:F9)</f>
        <v>1271</v>
      </c>
      <c r="E9" s="126">
        <f>SUMIF('TK1'!$O$9:$O$11,'TH1'!C9,'TK1'!$E$9:$E$11)</f>
        <v>1271</v>
      </c>
      <c r="F9" s="126">
        <f>SUMIF('TK1'!$O$9:$O$11,'TH1'!C9,'TK1'!$F$9:$F$11)</f>
        <v>0</v>
      </c>
      <c r="G9" s="126">
        <f>SUMIF('TK1'!$O$9:$O$11,'TH1'!C9,'TK1'!$G$9:$G$11)</f>
        <v>0</v>
      </c>
      <c r="H9" s="126">
        <f>SUMIF('TK1'!$O$9:$O$11,'TH1'!C9,'TK1'!$H$9:$H$11)</f>
        <v>0</v>
      </c>
      <c r="I9" s="126">
        <f>SUMIF('TK1'!$O$9:$O$11,'TH1'!C9,'TK1'!$I$9:$I$11)</f>
        <v>0</v>
      </c>
      <c r="J9" s="126">
        <f>SUMIF('TK1'!$O$9:$O$11,'TH1'!C9,'TK1'!$N$9:$N$11)</f>
        <v>51.9</v>
      </c>
      <c r="K9" s="127"/>
    </row>
    <row r="10" spans="1:25" s="12" customFormat="1" ht="15.6" x14ac:dyDescent="0.3">
      <c r="A10" s="120" t="s">
        <v>36</v>
      </c>
      <c r="B10" s="128" t="s">
        <v>37</v>
      </c>
      <c r="C10" s="120" t="s">
        <v>38</v>
      </c>
      <c r="D10" s="14">
        <f t="shared" ref="D10:J10" si="1">SUM(D11:D13)</f>
        <v>173.7</v>
      </c>
      <c r="E10" s="14">
        <f t="shared" si="1"/>
        <v>173.7</v>
      </c>
      <c r="F10" s="14">
        <f t="shared" si="1"/>
        <v>0</v>
      </c>
      <c r="G10" s="14">
        <f t="shared" si="1"/>
        <v>0</v>
      </c>
      <c r="H10" s="14">
        <f t="shared" si="1"/>
        <v>0</v>
      </c>
      <c r="I10" s="14">
        <f t="shared" si="1"/>
        <v>0</v>
      </c>
      <c r="J10" s="14">
        <f t="shared" si="1"/>
        <v>20.2</v>
      </c>
      <c r="K10" s="121"/>
    </row>
    <row r="11" spans="1:25" s="12" customFormat="1" ht="31.2" x14ac:dyDescent="0.3">
      <c r="A11" s="98">
        <v>1</v>
      </c>
      <c r="B11" s="99" t="s">
        <v>47</v>
      </c>
      <c r="C11" s="98" t="s">
        <v>46</v>
      </c>
      <c r="D11" s="100">
        <f t="shared" ref="D11:D13" si="2">SUM(E11:F11)</f>
        <v>0</v>
      </c>
      <c r="E11" s="100">
        <f>SUMIF('TK1'!$O$9:$O$11,'TH1'!C11,'TK1'!$E$9:$E$11)</f>
        <v>0</v>
      </c>
      <c r="F11" s="100">
        <f>SUMIF('TK1'!$O$9:$O$11,'TH1'!C11,'TK1'!$F$9:$F$11)</f>
        <v>0</v>
      </c>
      <c r="G11" s="100">
        <f>SUMIF('TK1'!$O$9:$O$11,'TH1'!C11,'TK1'!$G$9:$G$11)</f>
        <v>0</v>
      </c>
      <c r="H11" s="100">
        <f>SUMIF('TK1'!$O$9:$O$11,'TH1'!C11,'TK1'!$H$9:$H$11)</f>
        <v>0</v>
      </c>
      <c r="I11" s="100">
        <f>SUMIF('TK1'!$O$9:$O$11,'TH1'!C11,'TK1'!$I$9:$I$11)</f>
        <v>0</v>
      </c>
      <c r="J11" s="100">
        <f>SUMIF('TK1'!$O$9:$O$11,'TH1'!C11,'TK1'!$N$9:$N$11)</f>
        <v>0</v>
      </c>
      <c r="K11" s="101"/>
    </row>
    <row r="12" spans="1:25" s="12" customFormat="1" ht="15.6" x14ac:dyDescent="0.3">
      <c r="A12" s="102">
        <v>2</v>
      </c>
      <c r="B12" s="103" t="s">
        <v>40</v>
      </c>
      <c r="C12" s="102" t="s">
        <v>14</v>
      </c>
      <c r="D12" s="104">
        <f t="shared" si="2"/>
        <v>0</v>
      </c>
      <c r="E12" s="104">
        <f>SUMIF('TK1'!$O$9:$O$11,'TH1'!C12,'TK1'!$E$9:$E$11)</f>
        <v>0</v>
      </c>
      <c r="F12" s="104">
        <f>SUMIF('TK1'!$O$9:$O$11,'TH1'!C12,'TK1'!$F$9:$F$11)</f>
        <v>0</v>
      </c>
      <c r="G12" s="104">
        <f>SUMIF('TK1'!$O$9:$O$11,'TH1'!C12,'TK1'!$G$9:$G$11)</f>
        <v>0</v>
      </c>
      <c r="H12" s="104">
        <f>SUMIF('TK1'!$O$9:$O$11,'TH1'!C12,'TK1'!$H$9:$H$11)</f>
        <v>0</v>
      </c>
      <c r="I12" s="104">
        <f>SUMIF('TK1'!$O$9:$O$11,'TH1'!C12,'TK1'!$I$9:$I$11)</f>
        <v>0</v>
      </c>
      <c r="J12" s="104">
        <f>SUMIF('TK1'!$O$9:$O$11,'TH1'!C12,'TK1'!$N$9:$N$11)</f>
        <v>0</v>
      </c>
      <c r="K12" s="105"/>
    </row>
    <row r="13" spans="1:25" s="12" customFormat="1" ht="15.6" x14ac:dyDescent="0.3">
      <c r="A13" s="16">
        <v>3</v>
      </c>
      <c r="B13" s="17" t="s">
        <v>41</v>
      </c>
      <c r="C13" s="16" t="s">
        <v>13</v>
      </c>
      <c r="D13" s="18">
        <f t="shared" si="2"/>
        <v>173.7</v>
      </c>
      <c r="E13" s="18">
        <f>SUMIF('TK1'!$O$9:$O$11,'TH1'!C13,'TK1'!$E$9:$E$11)</f>
        <v>173.7</v>
      </c>
      <c r="F13" s="18">
        <f>SUMIF('TK1'!$O$9:$O$11,'TH1'!C13,'TK1'!$F$9:$F$11)</f>
        <v>0</v>
      </c>
      <c r="G13" s="18">
        <f>SUMIF('TK1'!$O$9:$O$11,'TH1'!C13,'TK1'!$G$9:$G$11)</f>
        <v>0</v>
      </c>
      <c r="H13" s="18">
        <f>SUMIF('TK1'!$O$9:$O$11,'TH1'!C13,'TK1'!$H$9:$H$11)</f>
        <v>0</v>
      </c>
      <c r="I13" s="18">
        <f>SUMIF('TK1'!$O$9:$O$11,'TH1'!C13,'TK1'!$I$9:$I$11)</f>
        <v>0</v>
      </c>
      <c r="J13" s="18">
        <f>SUMIF('TK1'!$O$9:$O$11,'TH1'!C13,'TK1'!$N$9:$N$11)</f>
        <v>20.2</v>
      </c>
      <c r="K13" s="19"/>
    </row>
    <row r="14" spans="1:25" s="25" customFormat="1" ht="15.6" x14ac:dyDescent="0.3">
      <c r="A14" s="245" t="s">
        <v>58</v>
      </c>
      <c r="B14" s="245"/>
      <c r="C14" s="245"/>
      <c r="D14" s="14">
        <f>D8+D10</f>
        <v>1444.7</v>
      </c>
      <c r="E14" s="14">
        <f t="shared" ref="E14:J14" si="3">E8+E10</f>
        <v>1444.7</v>
      </c>
      <c r="F14" s="14">
        <f t="shared" si="3"/>
        <v>0</v>
      </c>
      <c r="G14" s="14">
        <f t="shared" si="3"/>
        <v>0</v>
      </c>
      <c r="H14" s="14">
        <f t="shared" si="3"/>
        <v>0</v>
      </c>
      <c r="I14" s="14">
        <f t="shared" si="3"/>
        <v>0</v>
      </c>
      <c r="J14" s="14">
        <f t="shared" si="3"/>
        <v>72.099999999999994</v>
      </c>
      <c r="K14" s="15"/>
      <c r="M14" s="123"/>
    </row>
    <row r="15" spans="1:25" s="26" customFormat="1" ht="15.6" x14ac:dyDescent="0.3">
      <c r="A15" s="254" t="s">
        <v>42</v>
      </c>
      <c r="B15" s="254"/>
      <c r="C15" s="254"/>
      <c r="D15" s="15">
        <f>SUM(E15:F15)</f>
        <v>3</v>
      </c>
      <c r="E15" s="15">
        <f>COUNT('TK1'!E9:E11)</f>
        <v>3</v>
      </c>
      <c r="F15" s="15">
        <f>COUNT('TK1'!F9:F11)</f>
        <v>0</v>
      </c>
      <c r="G15" s="65">
        <f>COUNT('TK1'!G9:G11)</f>
        <v>0</v>
      </c>
      <c r="H15" s="67">
        <f>COUNT('TK1'!H9:H11)</f>
        <v>0</v>
      </c>
      <c r="I15" s="15">
        <f>COUNT('TK1'!I9:I11)</f>
        <v>0</v>
      </c>
      <c r="J15" s="121">
        <f>9</f>
        <v>9</v>
      </c>
      <c r="K15" s="15"/>
      <c r="M15" s="110"/>
      <c r="Y15" s="110"/>
    </row>
    <row r="16" spans="1:25" s="25" customFormat="1" ht="15.6" x14ac:dyDescent="0.3">
      <c r="A16" s="3"/>
      <c r="B16" s="3"/>
      <c r="C16" s="3"/>
      <c r="D16" s="3"/>
      <c r="E16" s="3"/>
      <c r="F16" s="3"/>
      <c r="G16" s="64"/>
      <c r="H16" s="64"/>
      <c r="I16" s="3"/>
      <c r="J16" s="66"/>
      <c r="K16" s="3"/>
    </row>
    <row r="17" spans="1:18" s="4" customFormat="1" ht="16.8" x14ac:dyDescent="0.3">
      <c r="A17" s="252" t="s">
        <v>76</v>
      </c>
      <c r="B17" s="252"/>
      <c r="C17" s="252"/>
      <c r="D17" s="252"/>
      <c r="E17" s="252" t="s">
        <v>76</v>
      </c>
      <c r="F17" s="252"/>
      <c r="G17" s="252"/>
      <c r="H17" s="252"/>
      <c r="I17" s="252"/>
      <c r="J17" s="252"/>
      <c r="K17" s="252"/>
    </row>
    <row r="18" spans="1:18" s="4" customFormat="1" ht="16.8" x14ac:dyDescent="0.3">
      <c r="B18" s="28"/>
      <c r="C18" s="28"/>
      <c r="D18" s="28"/>
      <c r="E18" s="253" t="s">
        <v>18</v>
      </c>
      <c r="F18" s="253"/>
      <c r="G18" s="253"/>
      <c r="H18" s="253"/>
      <c r="I18" s="253"/>
      <c r="J18" s="253"/>
      <c r="K18" s="253"/>
    </row>
    <row r="19" spans="1:18" s="4" customFormat="1" ht="16.8" x14ac:dyDescent="0.3">
      <c r="A19" s="253" t="s">
        <v>43</v>
      </c>
      <c r="B19" s="253"/>
      <c r="C19" s="253"/>
      <c r="D19" s="253"/>
      <c r="E19" s="253" t="s">
        <v>77</v>
      </c>
      <c r="F19" s="253"/>
      <c r="G19" s="253"/>
      <c r="H19" s="253"/>
      <c r="I19" s="253"/>
      <c r="J19" s="253"/>
      <c r="K19" s="253"/>
    </row>
    <row r="20" spans="1:18" s="4" customFormat="1" ht="16.8" x14ac:dyDescent="0.3">
      <c r="A20" s="6"/>
      <c r="B20" s="6"/>
      <c r="C20" s="6"/>
      <c r="D20" s="97"/>
      <c r="E20" s="255" t="s">
        <v>78</v>
      </c>
      <c r="F20" s="255"/>
      <c r="G20" s="255"/>
      <c r="H20" s="255"/>
      <c r="I20" s="255"/>
      <c r="J20" s="255"/>
      <c r="K20" s="255"/>
    </row>
    <row r="21" spans="1:18" s="4" customFormat="1" ht="16.8" x14ac:dyDescent="0.3">
      <c r="B21" s="5"/>
      <c r="C21" s="5"/>
      <c r="D21" s="5"/>
      <c r="E21" s="30"/>
      <c r="F21" s="5"/>
    </row>
    <row r="22" spans="1:18" s="4" customFormat="1" ht="16.8" x14ac:dyDescent="0.3">
      <c r="B22" s="5"/>
      <c r="E22" s="30"/>
    </row>
    <row r="23" spans="1:18" s="4" customFormat="1" ht="16.8" x14ac:dyDescent="0.3">
      <c r="E23" s="30"/>
    </row>
    <row r="24" spans="1:18" s="4" customFormat="1" ht="16.8" x14ac:dyDescent="0.3">
      <c r="E24" s="30"/>
    </row>
    <row r="25" spans="1:18" s="7" customFormat="1" ht="16.8" x14ac:dyDescent="0.3">
      <c r="A25" s="253" t="s">
        <v>67</v>
      </c>
      <c r="B25" s="253"/>
      <c r="C25" s="253"/>
      <c r="D25" s="253"/>
      <c r="E25" s="253" t="s">
        <v>108</v>
      </c>
      <c r="F25" s="253"/>
      <c r="G25" s="253"/>
      <c r="H25" s="253"/>
      <c r="I25" s="253"/>
      <c r="J25" s="253"/>
      <c r="K25" s="253"/>
      <c r="R25" s="4"/>
    </row>
    <row r="27" spans="1:18" x14ac:dyDescent="0.3">
      <c r="R27" s="32"/>
    </row>
    <row r="29" spans="1:18" x14ac:dyDescent="0.3">
      <c r="B29" s="31"/>
    </row>
    <row r="32" spans="1:18" ht="15.6" x14ac:dyDescent="0.3">
      <c r="B32" s="25"/>
      <c r="C32" s="25"/>
      <c r="D32" s="25"/>
      <c r="E32" s="25"/>
      <c r="F32" s="25"/>
      <c r="G32" s="25"/>
      <c r="H32" s="25"/>
      <c r="I32" s="25"/>
      <c r="J32" s="25"/>
    </row>
  </sheetData>
  <mergeCells count="24">
    <mergeCell ref="E17:K17"/>
    <mergeCell ref="E18:K18"/>
    <mergeCell ref="E19:K19"/>
    <mergeCell ref="E25:K25"/>
    <mergeCell ref="A14:C14"/>
    <mergeCell ref="A15:C15"/>
    <mergeCell ref="A17:D17"/>
    <mergeCell ref="A19:D19"/>
    <mergeCell ref="A25:D25"/>
    <mergeCell ref="E20:K20"/>
    <mergeCell ref="A1:K1"/>
    <mergeCell ref="A2:K2"/>
    <mergeCell ref="A3:K3"/>
    <mergeCell ref="A4:B4"/>
    <mergeCell ref="A5:A7"/>
    <mergeCell ref="B5:B7"/>
    <mergeCell ref="C5:C7"/>
    <mergeCell ref="K5:K7"/>
    <mergeCell ref="D6:D7"/>
    <mergeCell ref="E6:E7"/>
    <mergeCell ref="F6:F7"/>
    <mergeCell ref="G6:I6"/>
    <mergeCell ref="D5:J5"/>
    <mergeCell ref="J6:J7"/>
  </mergeCells>
  <pageMargins left="0.47" right="0.17" top="0.35" bottom="0.17" header="0.3" footer="0.3"/>
  <pageSetup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7"/>
  <sheetViews>
    <sheetView tabSelected="1" topLeftCell="C1" workbookViewId="0">
      <selection activeCell="C4" sqref="C4:Y4"/>
    </sheetView>
  </sheetViews>
  <sheetFormatPr defaultColWidth="9.109375" defaultRowHeight="15.6" x14ac:dyDescent="0.3"/>
  <cols>
    <col min="1" max="2" width="9.109375" style="109" hidden="1" customWidth="1"/>
    <col min="3" max="3" width="4.77734375" style="70" customWidth="1"/>
    <col min="4" max="4" width="23.109375" style="84" customWidth="1"/>
    <col min="5" max="5" width="5.33203125" style="70" customWidth="1"/>
    <col min="6" max="6" width="5.88671875" style="91" customWidth="1"/>
    <col min="7" max="7" width="10.109375" style="63" customWidth="1"/>
    <col min="8" max="8" width="8.88671875" style="63" hidden="1" customWidth="1"/>
    <col min="9" max="9" width="10.6640625" style="63" hidden="1" customWidth="1"/>
    <col min="10" max="10" width="10.21875" style="63" hidden="1" customWidth="1"/>
    <col min="11" max="11" width="10.6640625" style="63" hidden="1" customWidth="1"/>
    <col min="12" max="12" width="10.21875" style="63" hidden="1" customWidth="1"/>
    <col min="13" max="16" width="10.109375" style="63" hidden="1" customWidth="1"/>
    <col min="17" max="17" width="13.77734375" style="63" hidden="1" customWidth="1"/>
    <col min="18" max="18" width="13" style="63" customWidth="1"/>
    <col min="19" max="19" width="11.77734375" style="91" customWidth="1"/>
    <col min="20" max="20" width="5.6640625" style="70" customWidth="1"/>
    <col min="21" max="21" width="6.109375" style="70" customWidth="1"/>
    <col min="22" max="22" width="8.21875" style="70" customWidth="1"/>
    <col min="23" max="23" width="11.33203125" style="70" customWidth="1"/>
    <col min="24" max="24" width="12.109375" style="70" customWidth="1"/>
    <col min="25" max="25" width="16.88671875" style="70" customWidth="1"/>
    <col min="26" max="26" width="21.77734375" style="70" hidden="1" customWidth="1"/>
    <col min="27" max="27" width="13.33203125" style="109" hidden="1" customWidth="1"/>
    <col min="28" max="28" width="9.109375" style="109" customWidth="1"/>
    <col min="29" max="16384" width="9.109375" style="109"/>
  </cols>
  <sheetData>
    <row r="1" spans="1:27" ht="20.399999999999999" x14ac:dyDescent="0.3">
      <c r="C1" s="234" t="s">
        <v>130</v>
      </c>
      <c r="D1" s="234"/>
      <c r="E1" s="234"/>
      <c r="F1" s="234"/>
      <c r="G1" s="234"/>
      <c r="H1" s="234"/>
      <c r="I1" s="234"/>
      <c r="J1" s="234"/>
      <c r="K1" s="234"/>
      <c r="L1" s="234"/>
      <c r="M1" s="234"/>
      <c r="N1" s="234"/>
      <c r="O1" s="234"/>
      <c r="P1" s="234"/>
      <c r="Q1" s="234"/>
      <c r="R1" s="234"/>
      <c r="S1" s="234"/>
      <c r="T1" s="234"/>
      <c r="U1" s="234"/>
      <c r="V1" s="234"/>
      <c r="W1" s="234"/>
      <c r="X1" s="234"/>
      <c r="Y1" s="234"/>
      <c r="Z1" s="117"/>
    </row>
    <row r="2" spans="1:27" ht="41.25" customHeight="1" x14ac:dyDescent="0.3">
      <c r="C2" s="235" t="s">
        <v>127</v>
      </c>
      <c r="D2" s="235"/>
      <c r="E2" s="235"/>
      <c r="F2" s="235"/>
      <c r="G2" s="235"/>
      <c r="H2" s="235"/>
      <c r="I2" s="235"/>
      <c r="J2" s="235"/>
      <c r="K2" s="235"/>
      <c r="L2" s="235"/>
      <c r="M2" s="235"/>
      <c r="N2" s="235"/>
      <c r="O2" s="235"/>
      <c r="P2" s="235"/>
      <c r="Q2" s="235"/>
      <c r="R2" s="235"/>
      <c r="S2" s="235"/>
      <c r="T2" s="235"/>
      <c r="U2" s="235"/>
      <c r="V2" s="235"/>
      <c r="W2" s="235"/>
      <c r="X2" s="235"/>
      <c r="Y2" s="235"/>
      <c r="Z2" s="118"/>
    </row>
    <row r="3" spans="1:27" ht="18" x14ac:dyDescent="0.3">
      <c r="C3" s="236" t="s">
        <v>44</v>
      </c>
      <c r="D3" s="236"/>
      <c r="E3" s="236"/>
      <c r="F3" s="236"/>
      <c r="G3" s="236"/>
      <c r="H3" s="236"/>
      <c r="I3" s="236"/>
      <c r="J3" s="236"/>
      <c r="K3" s="236"/>
      <c r="L3" s="236"/>
      <c r="M3" s="236"/>
      <c r="N3" s="236"/>
      <c r="O3" s="236"/>
      <c r="P3" s="236"/>
      <c r="Q3" s="236"/>
      <c r="R3" s="236"/>
      <c r="S3" s="236"/>
      <c r="T3" s="236"/>
      <c r="U3" s="236"/>
      <c r="V3" s="236"/>
      <c r="W3" s="236"/>
      <c r="X3" s="236"/>
      <c r="Y3" s="236"/>
      <c r="Z3" s="119"/>
    </row>
    <row r="4" spans="1:27" ht="24" customHeight="1" x14ac:dyDescent="0.3">
      <c r="C4" s="236" t="s">
        <v>132</v>
      </c>
      <c r="D4" s="236"/>
      <c r="E4" s="236"/>
      <c r="F4" s="236"/>
      <c r="G4" s="236"/>
      <c r="H4" s="236"/>
      <c r="I4" s="236"/>
      <c r="J4" s="236"/>
      <c r="K4" s="236"/>
      <c r="L4" s="236"/>
      <c r="M4" s="236"/>
      <c r="N4" s="236"/>
      <c r="O4" s="236"/>
      <c r="P4" s="236"/>
      <c r="Q4" s="236"/>
      <c r="R4" s="236"/>
      <c r="S4" s="236"/>
      <c r="T4" s="236"/>
      <c r="U4" s="236"/>
      <c r="V4" s="236"/>
      <c r="W4" s="236"/>
      <c r="X4" s="236"/>
      <c r="Y4" s="236"/>
      <c r="Z4" s="71"/>
    </row>
    <row r="5" spans="1:27" ht="15.75" customHeight="1" x14ac:dyDescent="0.3">
      <c r="C5" s="191"/>
      <c r="D5" s="191"/>
      <c r="E5" s="191"/>
      <c r="F5" s="191"/>
      <c r="G5" s="191"/>
      <c r="H5" s="191"/>
      <c r="I5" s="191"/>
      <c r="J5" s="191"/>
      <c r="K5" s="191"/>
      <c r="L5" s="191"/>
      <c r="M5" s="191"/>
      <c r="N5" s="191"/>
      <c r="O5" s="191"/>
      <c r="P5" s="191"/>
      <c r="Q5" s="191"/>
      <c r="R5" s="191"/>
      <c r="S5" s="191"/>
      <c r="T5" s="191"/>
      <c r="U5" s="191"/>
      <c r="V5" s="191"/>
      <c r="W5" s="191"/>
      <c r="X5" s="191"/>
      <c r="Y5" s="191"/>
      <c r="Z5" s="71"/>
    </row>
    <row r="6" spans="1:27" ht="32.25" customHeight="1" x14ac:dyDescent="0.3">
      <c r="C6" s="237" t="s">
        <v>1</v>
      </c>
      <c r="D6" s="230" t="s">
        <v>131</v>
      </c>
      <c r="E6" s="257" t="s">
        <v>68</v>
      </c>
      <c r="F6" s="258"/>
      <c r="G6" s="258"/>
      <c r="H6" s="258"/>
      <c r="I6" s="258"/>
      <c r="J6" s="258"/>
      <c r="K6" s="258"/>
      <c r="L6" s="258"/>
      <c r="M6" s="258"/>
      <c r="N6" s="258"/>
      <c r="O6" s="258"/>
      <c r="P6" s="258"/>
      <c r="Q6" s="258"/>
      <c r="R6" s="258"/>
      <c r="S6" s="259"/>
      <c r="T6" s="256" t="s">
        <v>48</v>
      </c>
      <c r="U6" s="256"/>
      <c r="V6" s="256"/>
      <c r="W6" s="256"/>
      <c r="X6" s="227" t="s">
        <v>2</v>
      </c>
      <c r="Y6" s="237" t="s">
        <v>3</v>
      </c>
      <c r="Z6" s="261" t="s">
        <v>54</v>
      </c>
      <c r="AA6" s="260" t="s">
        <v>53</v>
      </c>
    </row>
    <row r="7" spans="1:27" ht="23.25" customHeight="1" x14ac:dyDescent="0.3">
      <c r="C7" s="237"/>
      <c r="D7" s="231"/>
      <c r="E7" s="227" t="s">
        <v>5</v>
      </c>
      <c r="F7" s="227" t="s">
        <v>6</v>
      </c>
      <c r="G7" s="229" t="s">
        <v>7</v>
      </c>
      <c r="H7" s="229"/>
      <c r="I7" s="229"/>
      <c r="J7" s="229"/>
      <c r="K7" s="229"/>
      <c r="L7" s="229"/>
      <c r="M7" s="229"/>
      <c r="N7" s="229"/>
      <c r="O7" s="229"/>
      <c r="P7" s="229"/>
      <c r="Q7" s="229"/>
      <c r="R7" s="229"/>
      <c r="S7" s="227" t="s">
        <v>8</v>
      </c>
      <c r="T7" s="227" t="s">
        <v>9</v>
      </c>
      <c r="U7" s="227" t="s">
        <v>6</v>
      </c>
      <c r="V7" s="228" t="s">
        <v>10</v>
      </c>
      <c r="W7" s="227" t="s">
        <v>8</v>
      </c>
      <c r="X7" s="227"/>
      <c r="Y7" s="237"/>
      <c r="Z7" s="261"/>
      <c r="AA7" s="260"/>
    </row>
    <row r="8" spans="1:27" ht="15.75" customHeight="1" x14ac:dyDescent="0.3">
      <c r="C8" s="237"/>
      <c r="D8" s="231"/>
      <c r="E8" s="227"/>
      <c r="F8" s="227"/>
      <c r="G8" s="229" t="s">
        <v>49</v>
      </c>
      <c r="H8" s="229" t="s">
        <v>11</v>
      </c>
      <c r="I8" s="229" t="s">
        <v>69</v>
      </c>
      <c r="J8" s="229"/>
      <c r="K8" s="229"/>
      <c r="L8" s="229" t="s">
        <v>81</v>
      </c>
      <c r="M8" s="229"/>
      <c r="N8" s="229"/>
      <c r="O8" s="229" t="s">
        <v>82</v>
      </c>
      <c r="P8" s="229"/>
      <c r="Q8" s="229"/>
      <c r="R8" s="229" t="s">
        <v>61</v>
      </c>
      <c r="S8" s="227"/>
      <c r="T8" s="227"/>
      <c r="U8" s="227"/>
      <c r="V8" s="228"/>
      <c r="W8" s="227"/>
      <c r="X8" s="227"/>
      <c r="Y8" s="237"/>
      <c r="Z8" s="261"/>
      <c r="AA8" s="260"/>
    </row>
    <row r="9" spans="1:27" ht="22.5" customHeight="1" x14ac:dyDescent="0.3">
      <c r="C9" s="237"/>
      <c r="D9" s="232"/>
      <c r="E9" s="227"/>
      <c r="F9" s="227"/>
      <c r="G9" s="229"/>
      <c r="H9" s="229"/>
      <c r="I9" s="213" t="s">
        <v>59</v>
      </c>
      <c r="J9" s="213" t="s">
        <v>60</v>
      </c>
      <c r="K9" s="213" t="s">
        <v>61</v>
      </c>
      <c r="L9" s="213" t="s">
        <v>59</v>
      </c>
      <c r="M9" s="213" t="s">
        <v>60</v>
      </c>
      <c r="N9" s="213" t="s">
        <v>61</v>
      </c>
      <c r="O9" s="213" t="s">
        <v>59</v>
      </c>
      <c r="P9" s="213" t="s">
        <v>60</v>
      </c>
      <c r="Q9" s="213" t="s">
        <v>61</v>
      </c>
      <c r="R9" s="229"/>
      <c r="S9" s="227"/>
      <c r="T9" s="227"/>
      <c r="U9" s="227"/>
      <c r="V9" s="228"/>
      <c r="W9" s="227"/>
      <c r="X9" s="227"/>
      <c r="Y9" s="237"/>
      <c r="Z9" s="261"/>
      <c r="AA9" s="260"/>
    </row>
    <row r="10" spans="1:27" ht="29.25" customHeight="1" x14ac:dyDescent="0.3">
      <c r="C10" s="209" t="s">
        <v>31</v>
      </c>
      <c r="D10" s="206" t="s">
        <v>119</v>
      </c>
      <c r="E10" s="210"/>
      <c r="F10" s="210"/>
      <c r="G10" s="213">
        <f>SUM(G11:G13)</f>
        <v>1444.7</v>
      </c>
      <c r="H10" s="213">
        <f t="shared" ref="H10:R10" si="0">SUM(H11:H13)</f>
        <v>0</v>
      </c>
      <c r="I10" s="213">
        <f t="shared" si="0"/>
        <v>0</v>
      </c>
      <c r="J10" s="213">
        <f t="shared" si="0"/>
        <v>0</v>
      </c>
      <c r="K10" s="213">
        <f t="shared" si="0"/>
        <v>0</v>
      </c>
      <c r="L10" s="213">
        <f t="shared" si="0"/>
        <v>0</v>
      </c>
      <c r="M10" s="213">
        <f t="shared" si="0"/>
        <v>0</v>
      </c>
      <c r="N10" s="213">
        <f t="shared" si="0"/>
        <v>0</v>
      </c>
      <c r="O10" s="213">
        <f t="shared" si="0"/>
        <v>72.099999999999994</v>
      </c>
      <c r="P10" s="213">
        <f t="shared" si="0"/>
        <v>72.099999999999994</v>
      </c>
      <c r="Q10" s="213">
        <f t="shared" si="0"/>
        <v>0</v>
      </c>
      <c r="R10" s="213">
        <f t="shared" si="0"/>
        <v>72.099999999999994</v>
      </c>
      <c r="S10" s="210"/>
      <c r="T10" s="210"/>
      <c r="U10" s="210"/>
      <c r="V10" s="212"/>
      <c r="W10" s="210"/>
      <c r="X10" s="210"/>
      <c r="Y10" s="209"/>
      <c r="Z10" s="211"/>
      <c r="AA10" s="192"/>
    </row>
    <row r="11" spans="1:27" x14ac:dyDescent="0.3">
      <c r="C11" s="193">
        <v>1</v>
      </c>
      <c r="D11" s="207" t="s">
        <v>45</v>
      </c>
      <c r="E11" s="194">
        <v>1</v>
      </c>
      <c r="F11" s="194">
        <v>395</v>
      </c>
      <c r="G11" s="195">
        <v>249.09999999999991</v>
      </c>
      <c r="H11" s="195"/>
      <c r="I11" s="195"/>
      <c r="J11" s="195"/>
      <c r="K11" s="195"/>
      <c r="L11" s="195"/>
      <c r="M11" s="195"/>
      <c r="N11" s="195"/>
      <c r="O11" s="195">
        <v>25.4</v>
      </c>
      <c r="P11" s="195">
        <v>25.4</v>
      </c>
      <c r="Q11" s="195" t="s">
        <v>12</v>
      </c>
      <c r="R11" s="196">
        <v>25.4</v>
      </c>
      <c r="S11" s="194" t="s">
        <v>12</v>
      </c>
      <c r="T11" s="194">
        <v>22</v>
      </c>
      <c r="U11" s="194">
        <v>395</v>
      </c>
      <c r="V11" s="197">
        <v>249.09999999999991</v>
      </c>
      <c r="W11" s="194" t="s">
        <v>12</v>
      </c>
      <c r="X11" s="194"/>
      <c r="Y11" s="193"/>
      <c r="Z11" s="211"/>
      <c r="AA11" s="192"/>
    </row>
    <row r="12" spans="1:27" x14ac:dyDescent="0.3">
      <c r="C12" s="193">
        <v>2</v>
      </c>
      <c r="D12" s="207" t="s">
        <v>45</v>
      </c>
      <c r="E12" s="194">
        <v>1</v>
      </c>
      <c r="F12" s="194">
        <v>465</v>
      </c>
      <c r="G12" s="195">
        <v>173.7</v>
      </c>
      <c r="H12" s="195"/>
      <c r="I12" s="195"/>
      <c r="J12" s="195"/>
      <c r="K12" s="195"/>
      <c r="L12" s="195"/>
      <c r="M12" s="195"/>
      <c r="N12" s="195"/>
      <c r="O12" s="195">
        <v>20.2</v>
      </c>
      <c r="P12" s="195">
        <v>20.2</v>
      </c>
      <c r="Q12" s="195" t="s">
        <v>13</v>
      </c>
      <c r="R12" s="196">
        <v>20.2</v>
      </c>
      <c r="S12" s="194" t="s">
        <v>13</v>
      </c>
      <c r="T12" s="194">
        <v>22</v>
      </c>
      <c r="U12" s="194">
        <v>465</v>
      </c>
      <c r="V12" s="197">
        <v>173.7</v>
      </c>
      <c r="W12" s="194" t="s">
        <v>13</v>
      </c>
      <c r="X12" s="194"/>
      <c r="Y12" s="193"/>
      <c r="Z12" s="211"/>
      <c r="AA12" s="192"/>
    </row>
    <row r="13" spans="1:27" x14ac:dyDescent="0.3">
      <c r="C13" s="193">
        <v>3</v>
      </c>
      <c r="D13" s="207" t="s">
        <v>83</v>
      </c>
      <c r="E13" s="194">
        <v>1</v>
      </c>
      <c r="F13" s="194">
        <v>1552</v>
      </c>
      <c r="G13" s="195">
        <v>1021.9000000000001</v>
      </c>
      <c r="H13" s="195"/>
      <c r="I13" s="195"/>
      <c r="J13" s="195"/>
      <c r="K13" s="195"/>
      <c r="L13" s="195"/>
      <c r="M13" s="195"/>
      <c r="N13" s="195"/>
      <c r="O13" s="195">
        <v>26.5</v>
      </c>
      <c r="P13" s="195">
        <v>26.5</v>
      </c>
      <c r="Q13" s="195" t="s">
        <v>12</v>
      </c>
      <c r="R13" s="196">
        <v>26.5</v>
      </c>
      <c r="S13" s="194" t="s">
        <v>12</v>
      </c>
      <c r="T13" s="194">
        <v>22</v>
      </c>
      <c r="U13" s="194">
        <v>1552</v>
      </c>
      <c r="V13" s="197">
        <v>1021.9</v>
      </c>
      <c r="W13" s="194" t="s">
        <v>12</v>
      </c>
      <c r="X13" s="194" t="s">
        <v>113</v>
      </c>
      <c r="Y13" s="193"/>
      <c r="Z13" s="211"/>
      <c r="AA13" s="192"/>
    </row>
    <row r="14" spans="1:27" x14ac:dyDescent="0.3">
      <c r="C14" s="209" t="s">
        <v>36</v>
      </c>
      <c r="D14" s="206" t="s">
        <v>118</v>
      </c>
      <c r="E14" s="210"/>
      <c r="F14" s="210"/>
      <c r="G14" s="213">
        <f t="shared" ref="G14:R14" si="1">SUM(G15:G18)</f>
        <v>2319.1</v>
      </c>
      <c r="H14" s="213">
        <f t="shared" si="1"/>
        <v>0</v>
      </c>
      <c r="I14" s="213">
        <f t="shared" si="1"/>
        <v>834.3</v>
      </c>
      <c r="J14" s="213">
        <f t="shared" si="1"/>
        <v>804.6</v>
      </c>
      <c r="K14" s="213">
        <f t="shared" si="1"/>
        <v>1638.9</v>
      </c>
      <c r="L14" s="213">
        <f t="shared" si="1"/>
        <v>0</v>
      </c>
      <c r="M14" s="213">
        <f t="shared" si="1"/>
        <v>0</v>
      </c>
      <c r="N14" s="213">
        <f t="shared" si="1"/>
        <v>0</v>
      </c>
      <c r="O14" s="213">
        <f t="shared" si="1"/>
        <v>37.6</v>
      </c>
      <c r="P14" s="213">
        <f t="shared" si="1"/>
        <v>33</v>
      </c>
      <c r="Q14" s="213">
        <f t="shared" si="1"/>
        <v>70.600000000000009</v>
      </c>
      <c r="R14" s="213">
        <f t="shared" si="1"/>
        <v>70.600000000000009</v>
      </c>
      <c r="S14" s="210"/>
      <c r="T14" s="210"/>
      <c r="U14" s="210"/>
      <c r="V14" s="212"/>
      <c r="W14" s="210"/>
      <c r="X14" s="210"/>
      <c r="Y14" s="209"/>
      <c r="Z14" s="211"/>
      <c r="AA14" s="192"/>
    </row>
    <row r="15" spans="1:27" ht="31.2" x14ac:dyDescent="0.3">
      <c r="C15" s="199">
        <v>2</v>
      </c>
      <c r="D15" s="202" t="s">
        <v>93</v>
      </c>
      <c r="E15" s="203">
        <v>2</v>
      </c>
      <c r="F15" s="203">
        <v>886</v>
      </c>
      <c r="G15" s="200">
        <v>574.5</v>
      </c>
      <c r="H15" s="200"/>
      <c r="I15" s="200"/>
      <c r="J15" s="200"/>
      <c r="K15" s="200"/>
      <c r="L15" s="200"/>
      <c r="M15" s="200"/>
      <c r="N15" s="200"/>
      <c r="O15" s="200">
        <v>37.6</v>
      </c>
      <c r="P15" s="200"/>
      <c r="Q15" s="200">
        <f t="shared" ref="Q15:Q18" si="2">SUM(O15:P15)</f>
        <v>37.6</v>
      </c>
      <c r="R15" s="200">
        <f t="shared" ref="R15:R16" si="3">N15+Q15</f>
        <v>37.6</v>
      </c>
      <c r="S15" s="203" t="s">
        <v>46</v>
      </c>
      <c r="T15" s="199">
        <v>43</v>
      </c>
      <c r="U15" s="205">
        <v>886</v>
      </c>
      <c r="V15" s="112">
        <v>574.5</v>
      </c>
      <c r="W15" s="205" t="s">
        <v>46</v>
      </c>
      <c r="X15" s="199" t="s">
        <v>95</v>
      </c>
      <c r="Y15" s="205"/>
      <c r="Z15" s="91" t="s">
        <v>94</v>
      </c>
      <c r="AA15" s="114">
        <f>G15-R15</f>
        <v>536.9</v>
      </c>
    </row>
    <row r="16" spans="1:27" x14ac:dyDescent="0.3">
      <c r="A16" s="109" t="str">
        <f t="shared" ref="A16" si="4">E16&amp;"-"&amp;F16</f>
        <v>2-1119</v>
      </c>
      <c r="B16" s="109" t="str">
        <f t="shared" ref="B16" si="5">T16&amp;"-"&amp;F16</f>
        <v>43-1119</v>
      </c>
      <c r="C16" s="199">
        <v>3</v>
      </c>
      <c r="D16" s="208" t="s">
        <v>45</v>
      </c>
      <c r="E16" s="203">
        <v>2</v>
      </c>
      <c r="F16" s="203">
        <v>1119</v>
      </c>
      <c r="G16" s="200">
        <v>90.8</v>
      </c>
      <c r="H16" s="200"/>
      <c r="I16" s="200">
        <v>834.3</v>
      </c>
      <c r="J16" s="200">
        <v>804.6</v>
      </c>
      <c r="K16" s="200">
        <f t="shared" ref="K16" si="6">SUM(I16:J16)</f>
        <v>1638.9</v>
      </c>
      <c r="L16" s="200"/>
      <c r="M16" s="200"/>
      <c r="N16" s="200"/>
      <c r="O16" s="200"/>
      <c r="P16" s="200">
        <v>21.6</v>
      </c>
      <c r="Q16" s="200">
        <f t="shared" si="2"/>
        <v>21.6</v>
      </c>
      <c r="R16" s="200">
        <f t="shared" si="3"/>
        <v>21.6</v>
      </c>
      <c r="S16" s="203" t="s">
        <v>14</v>
      </c>
      <c r="T16" s="199">
        <v>43</v>
      </c>
      <c r="U16" s="205">
        <v>1119</v>
      </c>
      <c r="V16" s="112">
        <v>2943</v>
      </c>
      <c r="W16" s="205" t="s">
        <v>14</v>
      </c>
      <c r="X16" s="199"/>
      <c r="Y16" s="199"/>
      <c r="Z16" s="91"/>
      <c r="AA16" s="114">
        <f>G16-R16</f>
        <v>69.199999999999989</v>
      </c>
    </row>
    <row r="17" spans="1:27" x14ac:dyDescent="0.3">
      <c r="A17" s="109" t="str">
        <f t="shared" ref="A17:A18" si="7">E17&amp;"-"&amp;F17</f>
        <v>2-1263</v>
      </c>
      <c r="C17" s="199">
        <v>5</v>
      </c>
      <c r="D17" s="202" t="s">
        <v>97</v>
      </c>
      <c r="E17" s="203">
        <v>2</v>
      </c>
      <c r="F17" s="203">
        <v>1263</v>
      </c>
      <c r="G17" s="200">
        <v>685.9</v>
      </c>
      <c r="H17" s="200"/>
      <c r="I17" s="200"/>
      <c r="J17" s="200"/>
      <c r="K17" s="200"/>
      <c r="L17" s="200"/>
      <c r="M17" s="200"/>
      <c r="N17" s="200"/>
      <c r="O17" s="200"/>
      <c r="P17" s="200">
        <v>2</v>
      </c>
      <c r="Q17" s="200">
        <f t="shared" si="2"/>
        <v>2</v>
      </c>
      <c r="R17" s="200">
        <f t="shared" ref="R17:R18" si="8">N17+Q17</f>
        <v>2</v>
      </c>
      <c r="S17" s="203" t="s">
        <v>46</v>
      </c>
      <c r="T17" s="199">
        <v>43</v>
      </c>
      <c r="U17" s="205">
        <v>1263</v>
      </c>
      <c r="V17" s="112">
        <v>685.9</v>
      </c>
      <c r="W17" s="203" t="s">
        <v>46</v>
      </c>
      <c r="X17" s="199" t="s">
        <v>98</v>
      </c>
      <c r="Y17" s="205"/>
      <c r="Z17" s="91" t="s">
        <v>99</v>
      </c>
      <c r="AA17" s="114">
        <f t="shared" ref="AA17:AA18" si="9">G17-R17</f>
        <v>683.9</v>
      </c>
    </row>
    <row r="18" spans="1:27" ht="31.2" x14ac:dyDescent="0.3">
      <c r="A18" s="109" t="str">
        <f t="shared" si="7"/>
        <v>2-1270</v>
      </c>
      <c r="C18" s="199">
        <v>6</v>
      </c>
      <c r="D18" s="202" t="s">
        <v>96</v>
      </c>
      <c r="E18" s="203">
        <v>2</v>
      </c>
      <c r="F18" s="203">
        <v>1270</v>
      </c>
      <c r="G18" s="200">
        <v>967.9</v>
      </c>
      <c r="H18" s="200"/>
      <c r="I18" s="200"/>
      <c r="J18" s="200"/>
      <c r="K18" s="200"/>
      <c r="L18" s="200"/>
      <c r="M18" s="200"/>
      <c r="N18" s="200"/>
      <c r="O18" s="200"/>
      <c r="P18" s="200">
        <v>9.4</v>
      </c>
      <c r="Q18" s="200">
        <f t="shared" si="2"/>
        <v>9.4</v>
      </c>
      <c r="R18" s="200">
        <f t="shared" si="8"/>
        <v>9.4</v>
      </c>
      <c r="S18" s="203" t="s">
        <v>46</v>
      </c>
      <c r="T18" s="199">
        <v>43</v>
      </c>
      <c r="U18" s="205">
        <v>1270</v>
      </c>
      <c r="V18" s="112">
        <v>967.9</v>
      </c>
      <c r="W18" s="203" t="s">
        <v>46</v>
      </c>
      <c r="X18" s="199" t="s">
        <v>101</v>
      </c>
      <c r="Y18" s="205"/>
      <c r="Z18" s="91" t="s">
        <v>100</v>
      </c>
      <c r="AA18" s="114">
        <f t="shared" si="9"/>
        <v>958.5</v>
      </c>
    </row>
    <row r="19" spans="1:27" ht="29.25" customHeight="1" x14ac:dyDescent="0.3">
      <c r="C19" s="209" t="s">
        <v>121</v>
      </c>
      <c r="D19" s="206" t="s">
        <v>120</v>
      </c>
      <c r="E19" s="210"/>
      <c r="F19" s="210"/>
      <c r="G19" s="213">
        <f t="shared" ref="G19:R19" si="10">SUM(G20:G21)</f>
        <v>903.5</v>
      </c>
      <c r="H19" s="213">
        <f t="shared" si="10"/>
        <v>0</v>
      </c>
      <c r="I19" s="213">
        <f t="shared" si="10"/>
        <v>0</v>
      </c>
      <c r="J19" s="213">
        <f t="shared" si="10"/>
        <v>0</v>
      </c>
      <c r="K19" s="213">
        <f t="shared" si="10"/>
        <v>0</v>
      </c>
      <c r="L19" s="213">
        <f t="shared" si="10"/>
        <v>0</v>
      </c>
      <c r="M19" s="213">
        <f t="shared" si="10"/>
        <v>0</v>
      </c>
      <c r="N19" s="213">
        <f t="shared" si="10"/>
        <v>0</v>
      </c>
      <c r="O19" s="213">
        <f t="shared" si="10"/>
        <v>0</v>
      </c>
      <c r="P19" s="213">
        <f t="shared" si="10"/>
        <v>0</v>
      </c>
      <c r="Q19" s="213">
        <f t="shared" si="10"/>
        <v>0</v>
      </c>
      <c r="R19" s="213">
        <f t="shared" si="10"/>
        <v>79.900000000000006</v>
      </c>
      <c r="S19" s="210"/>
      <c r="T19" s="210"/>
      <c r="U19" s="210"/>
      <c r="V19" s="212"/>
      <c r="W19" s="210"/>
      <c r="X19" s="210"/>
      <c r="Y19" s="209"/>
      <c r="Z19" s="211"/>
      <c r="AA19" s="192"/>
    </row>
    <row r="20" spans="1:27" x14ac:dyDescent="0.3">
      <c r="C20" s="198">
        <v>2</v>
      </c>
      <c r="D20" s="202" t="s">
        <v>45</v>
      </c>
      <c r="E20" s="198">
        <v>3</v>
      </c>
      <c r="F20" s="199">
        <v>462</v>
      </c>
      <c r="G20" s="200">
        <v>338.3</v>
      </c>
      <c r="H20" s="201"/>
      <c r="I20" s="201"/>
      <c r="J20" s="201"/>
      <c r="K20" s="201"/>
      <c r="L20" s="201"/>
      <c r="M20" s="201"/>
      <c r="N20" s="201"/>
      <c r="O20" s="201"/>
      <c r="P20" s="201"/>
      <c r="Q20" s="201"/>
      <c r="R20" s="200">
        <v>44.2</v>
      </c>
      <c r="S20" s="199" t="s">
        <v>14</v>
      </c>
      <c r="T20" s="198">
        <v>54</v>
      </c>
      <c r="U20" s="198">
        <v>462</v>
      </c>
      <c r="V20" s="198">
        <v>338.3</v>
      </c>
      <c r="W20" s="198" t="s">
        <v>14</v>
      </c>
      <c r="X20" s="198"/>
      <c r="Y20" s="198"/>
    </row>
    <row r="21" spans="1:27" s="214" customFormat="1" ht="31.2" x14ac:dyDescent="0.3">
      <c r="A21" s="109"/>
      <c r="B21" s="109"/>
      <c r="C21" s="198">
        <v>3</v>
      </c>
      <c r="D21" s="202" t="s">
        <v>107</v>
      </c>
      <c r="E21" s="198">
        <v>3</v>
      </c>
      <c r="F21" s="199">
        <v>848</v>
      </c>
      <c r="G21" s="200">
        <v>565.20000000000005</v>
      </c>
      <c r="H21" s="201"/>
      <c r="I21" s="201"/>
      <c r="J21" s="201"/>
      <c r="K21" s="201"/>
      <c r="L21" s="201"/>
      <c r="M21" s="201"/>
      <c r="N21" s="201"/>
      <c r="O21" s="201"/>
      <c r="P21" s="201"/>
      <c r="Q21" s="201"/>
      <c r="R21" s="200">
        <v>35.700000000000003</v>
      </c>
      <c r="S21" s="199" t="s">
        <v>106</v>
      </c>
      <c r="T21" s="198">
        <v>54</v>
      </c>
      <c r="U21" s="198">
        <v>848</v>
      </c>
      <c r="V21" s="198">
        <v>565.20000000000005</v>
      </c>
      <c r="W21" s="198" t="s">
        <v>106</v>
      </c>
      <c r="X21" s="198"/>
      <c r="Y21" s="198"/>
      <c r="Z21" s="70"/>
      <c r="AA21" s="109"/>
    </row>
    <row r="22" spans="1:27" ht="29.25" customHeight="1" x14ac:dyDescent="0.3">
      <c r="C22" s="209" t="s">
        <v>123</v>
      </c>
      <c r="D22" s="206" t="s">
        <v>122</v>
      </c>
      <c r="E22" s="210"/>
      <c r="F22" s="210"/>
      <c r="G22" s="213">
        <f>SUM(G23:G24)</f>
        <v>1669.3000000000002</v>
      </c>
      <c r="H22" s="213">
        <f t="shared" ref="H22:R22" si="11">SUM(H23:H24)</f>
        <v>0</v>
      </c>
      <c r="I22" s="213">
        <f t="shared" si="11"/>
        <v>0</v>
      </c>
      <c r="J22" s="213">
        <f t="shared" si="11"/>
        <v>0</v>
      </c>
      <c r="K22" s="213">
        <f t="shared" si="11"/>
        <v>0</v>
      </c>
      <c r="L22" s="213">
        <f t="shared" si="11"/>
        <v>0</v>
      </c>
      <c r="M22" s="213">
        <f t="shared" si="11"/>
        <v>0</v>
      </c>
      <c r="N22" s="213">
        <f t="shared" si="11"/>
        <v>0</v>
      </c>
      <c r="O22" s="213">
        <f t="shared" si="11"/>
        <v>0</v>
      </c>
      <c r="P22" s="213">
        <f t="shared" si="11"/>
        <v>0</v>
      </c>
      <c r="Q22" s="213">
        <f t="shared" si="11"/>
        <v>0</v>
      </c>
      <c r="R22" s="213">
        <f t="shared" si="11"/>
        <v>66.599999999999994</v>
      </c>
      <c r="S22" s="210"/>
      <c r="T22" s="210"/>
      <c r="U22" s="210"/>
      <c r="V22" s="212"/>
      <c r="W22" s="210"/>
      <c r="X22" s="210"/>
      <c r="Y22" s="209"/>
      <c r="Z22" s="211"/>
      <c r="AA22" s="192"/>
    </row>
    <row r="23" spans="1:27" x14ac:dyDescent="0.3">
      <c r="C23" s="199">
        <v>1</v>
      </c>
      <c r="D23" s="202" t="s">
        <v>45</v>
      </c>
      <c r="E23" s="198">
        <v>4</v>
      </c>
      <c r="F23" s="199">
        <v>431</v>
      </c>
      <c r="G23" s="201">
        <v>610.9</v>
      </c>
      <c r="H23" s="201"/>
      <c r="I23" s="201"/>
      <c r="J23" s="201"/>
      <c r="K23" s="201"/>
      <c r="L23" s="201"/>
      <c r="M23" s="201"/>
      <c r="N23" s="201"/>
      <c r="O23" s="201"/>
      <c r="P23" s="201"/>
      <c r="Q23" s="201"/>
      <c r="R23" s="201">
        <v>53.4</v>
      </c>
      <c r="S23" s="199" t="s">
        <v>12</v>
      </c>
      <c r="T23" s="198">
        <v>32</v>
      </c>
      <c r="U23" s="198">
        <f>F23</f>
        <v>431</v>
      </c>
      <c r="V23" s="215">
        <f>G23</f>
        <v>610.9</v>
      </c>
      <c r="W23" s="198" t="str">
        <f>S23</f>
        <v>LUC</v>
      </c>
      <c r="X23" s="198"/>
      <c r="Y23" s="198"/>
    </row>
    <row r="24" spans="1:27" ht="46.8" x14ac:dyDescent="0.3">
      <c r="C24" s="199">
        <v>2</v>
      </c>
      <c r="D24" s="202" t="s">
        <v>84</v>
      </c>
      <c r="E24" s="198">
        <v>4</v>
      </c>
      <c r="F24" s="199">
        <v>583</v>
      </c>
      <c r="G24" s="201">
        <v>1058.4000000000001</v>
      </c>
      <c r="H24" s="201"/>
      <c r="I24" s="201"/>
      <c r="J24" s="201"/>
      <c r="K24" s="201"/>
      <c r="L24" s="201"/>
      <c r="M24" s="201"/>
      <c r="N24" s="201"/>
      <c r="O24" s="201"/>
      <c r="P24" s="201"/>
      <c r="Q24" s="201"/>
      <c r="R24" s="201">
        <v>13.2</v>
      </c>
      <c r="S24" s="199" t="s">
        <v>12</v>
      </c>
      <c r="T24" s="198">
        <v>32</v>
      </c>
      <c r="U24" s="198">
        <f>F24</f>
        <v>583</v>
      </c>
      <c r="V24" s="215">
        <f>G24</f>
        <v>1058.4000000000001</v>
      </c>
      <c r="W24" s="198" t="str">
        <f>S24</f>
        <v>LUC</v>
      </c>
      <c r="X24" s="198"/>
      <c r="Y24" s="198"/>
    </row>
    <row r="25" spans="1:27" ht="29.25" customHeight="1" x14ac:dyDescent="0.3">
      <c r="C25" s="209" t="s">
        <v>125</v>
      </c>
      <c r="D25" s="206" t="s">
        <v>124</v>
      </c>
      <c r="E25" s="210"/>
      <c r="F25" s="210"/>
      <c r="G25" s="213">
        <f t="shared" ref="G25:R25" si="12">SUM(G26:G26)</f>
        <v>1321</v>
      </c>
      <c r="H25" s="213">
        <f t="shared" si="12"/>
        <v>0</v>
      </c>
      <c r="I25" s="213">
        <f t="shared" si="12"/>
        <v>0</v>
      </c>
      <c r="J25" s="213">
        <f t="shared" si="12"/>
        <v>0</v>
      </c>
      <c r="K25" s="213">
        <f t="shared" si="12"/>
        <v>0</v>
      </c>
      <c r="L25" s="213">
        <f t="shared" si="12"/>
        <v>0</v>
      </c>
      <c r="M25" s="213">
        <f t="shared" si="12"/>
        <v>0</v>
      </c>
      <c r="N25" s="213">
        <f t="shared" si="12"/>
        <v>0</v>
      </c>
      <c r="O25" s="213">
        <f t="shared" si="12"/>
        <v>0</v>
      </c>
      <c r="P25" s="213">
        <f t="shared" si="12"/>
        <v>0</v>
      </c>
      <c r="Q25" s="213">
        <f t="shared" si="12"/>
        <v>0</v>
      </c>
      <c r="R25" s="213">
        <f t="shared" si="12"/>
        <v>7.3</v>
      </c>
      <c r="S25" s="210"/>
      <c r="T25" s="210"/>
      <c r="U25" s="210"/>
      <c r="V25" s="212"/>
      <c r="W25" s="210"/>
      <c r="X25" s="210"/>
      <c r="Y25" s="209"/>
      <c r="Z25" s="211"/>
      <c r="AA25" s="192"/>
    </row>
    <row r="26" spans="1:27" ht="31.2" x14ac:dyDescent="0.3">
      <c r="C26" s="198">
        <v>1</v>
      </c>
      <c r="D26" s="202" t="s">
        <v>129</v>
      </c>
      <c r="E26" s="198">
        <v>5</v>
      </c>
      <c r="F26" s="203">
        <v>1039</v>
      </c>
      <c r="G26" s="204">
        <v>1321</v>
      </c>
      <c r="H26" s="201"/>
      <c r="I26" s="201"/>
      <c r="J26" s="201"/>
      <c r="K26" s="201"/>
      <c r="L26" s="201"/>
      <c r="M26" s="201"/>
      <c r="N26" s="201"/>
      <c r="O26" s="201"/>
      <c r="P26" s="201"/>
      <c r="Q26" s="201"/>
      <c r="R26" s="204">
        <v>7.3</v>
      </c>
      <c r="S26" s="199" t="s">
        <v>12</v>
      </c>
      <c r="T26" s="198">
        <v>32</v>
      </c>
      <c r="U26" s="198">
        <v>1039</v>
      </c>
      <c r="V26" s="198">
        <v>1321</v>
      </c>
      <c r="W26" s="198" t="s">
        <v>12</v>
      </c>
      <c r="X26" s="47" t="s">
        <v>128</v>
      </c>
      <c r="Y26" s="198"/>
    </row>
    <row r="27" spans="1:27" ht="29.25" customHeight="1" x14ac:dyDescent="0.3">
      <c r="C27" s="209" t="s">
        <v>126</v>
      </c>
      <c r="D27" s="206" t="s">
        <v>17</v>
      </c>
      <c r="E27" s="210"/>
      <c r="F27" s="210"/>
      <c r="G27" s="213">
        <f t="shared" ref="G27:R27" si="13">G25+G22+G19+G14+G10</f>
        <v>7657.5999999999995</v>
      </c>
      <c r="H27" s="213">
        <f t="shared" si="13"/>
        <v>0</v>
      </c>
      <c r="I27" s="213">
        <f t="shared" si="13"/>
        <v>834.3</v>
      </c>
      <c r="J27" s="213">
        <f t="shared" si="13"/>
        <v>804.6</v>
      </c>
      <c r="K27" s="213">
        <f t="shared" si="13"/>
        <v>1638.9</v>
      </c>
      <c r="L27" s="213">
        <f t="shared" si="13"/>
        <v>0</v>
      </c>
      <c r="M27" s="213">
        <f t="shared" si="13"/>
        <v>0</v>
      </c>
      <c r="N27" s="213">
        <f t="shared" si="13"/>
        <v>0</v>
      </c>
      <c r="O27" s="213">
        <f t="shared" si="13"/>
        <v>109.69999999999999</v>
      </c>
      <c r="P27" s="213">
        <f t="shared" si="13"/>
        <v>105.1</v>
      </c>
      <c r="Q27" s="213">
        <f t="shared" si="13"/>
        <v>70.600000000000009</v>
      </c>
      <c r="R27" s="213">
        <f t="shared" si="13"/>
        <v>296.5</v>
      </c>
      <c r="S27" s="210"/>
      <c r="T27" s="210"/>
      <c r="U27" s="210"/>
      <c r="V27" s="212"/>
      <c r="W27" s="210"/>
      <c r="X27" s="210"/>
      <c r="Y27" s="209"/>
      <c r="Z27" s="211"/>
      <c r="AA27" s="192"/>
    </row>
  </sheetData>
  <autoFilter ref="A9:AA19"/>
  <mergeCells count="26">
    <mergeCell ref="C1:Y1"/>
    <mergeCell ref="C2:Y2"/>
    <mergeCell ref="C3:Y3"/>
    <mergeCell ref="AA6:AA9"/>
    <mergeCell ref="Z6:Z9"/>
    <mergeCell ref="F7:F9"/>
    <mergeCell ref="S7:S9"/>
    <mergeCell ref="T7:T9"/>
    <mergeCell ref="U7:U9"/>
    <mergeCell ref="V7:V9"/>
    <mergeCell ref="W7:W9"/>
    <mergeCell ref="G8:G9"/>
    <mergeCell ref="H8:H9"/>
    <mergeCell ref="I8:K8"/>
    <mergeCell ref="C4:Y4"/>
    <mergeCell ref="R8:R9"/>
    <mergeCell ref="Y6:Y9"/>
    <mergeCell ref="L8:N8"/>
    <mergeCell ref="O8:Q8"/>
    <mergeCell ref="G7:R7"/>
    <mergeCell ref="C6:C9"/>
    <mergeCell ref="T6:W6"/>
    <mergeCell ref="X6:X9"/>
    <mergeCell ref="E7:E9"/>
    <mergeCell ref="E6:S6"/>
    <mergeCell ref="D6:D9"/>
  </mergeCells>
  <printOptions horizontalCentered="1"/>
  <pageMargins left="0.19685039370078741" right="0.19685039370078741" top="0.55118110236220474" bottom="0.19685039370078741" header="0.31496062992125984" footer="0.19685039370078741"/>
  <pageSetup paperSize="9" scale="9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E19" sqref="E19:M19"/>
    </sheetView>
  </sheetViews>
  <sheetFormatPr defaultRowHeight="18.75" customHeight="1" x14ac:dyDescent="0.3"/>
  <cols>
    <col min="1" max="1" width="5.21875" style="8" customWidth="1"/>
    <col min="2" max="2" width="30.88671875" style="8" customWidth="1"/>
    <col min="3" max="3" width="20.6640625" style="8" customWidth="1"/>
    <col min="4" max="4" width="13.33203125" style="8" hidden="1" customWidth="1"/>
    <col min="5" max="5" width="22.77734375" style="8" customWidth="1"/>
    <col min="6" max="6" width="10.6640625" style="8" hidden="1" customWidth="1"/>
    <col min="7" max="8" width="13.109375" style="8" hidden="1" customWidth="1"/>
    <col min="9" max="11" width="12.33203125" style="8" hidden="1" customWidth="1"/>
    <col min="12" max="12" width="25.109375" style="8" customWidth="1"/>
    <col min="13" max="13" width="22.77734375" style="8" customWidth="1"/>
  </cols>
  <sheetData>
    <row r="1" spans="1:13" ht="18.75" customHeight="1" x14ac:dyDescent="0.3">
      <c r="A1" s="241" t="s">
        <v>23</v>
      </c>
      <c r="B1" s="241"/>
      <c r="C1" s="241"/>
      <c r="D1" s="241"/>
      <c r="E1" s="241"/>
      <c r="F1" s="241"/>
      <c r="G1" s="241"/>
      <c r="H1" s="241"/>
      <c r="I1" s="241"/>
      <c r="J1" s="241"/>
      <c r="K1" s="241"/>
      <c r="L1" s="241"/>
      <c r="M1" s="241"/>
    </row>
    <row r="2" spans="1:13" ht="58.5" customHeight="1" x14ac:dyDescent="0.3">
      <c r="A2" s="242" t="s">
        <v>63</v>
      </c>
      <c r="B2" s="242"/>
      <c r="C2" s="242"/>
      <c r="D2" s="242"/>
      <c r="E2" s="242"/>
      <c r="F2" s="242"/>
      <c r="G2" s="242"/>
      <c r="H2" s="242"/>
      <c r="I2" s="242"/>
      <c r="J2" s="242"/>
      <c r="K2" s="242"/>
      <c r="L2" s="242"/>
      <c r="M2" s="242"/>
    </row>
    <row r="3" spans="1:13" ht="18.75" customHeight="1" x14ac:dyDescent="0.3">
      <c r="A3" s="243" t="s">
        <v>44</v>
      </c>
      <c r="B3" s="243"/>
      <c r="C3" s="243"/>
      <c r="D3" s="243"/>
      <c r="E3" s="243"/>
      <c r="F3" s="243"/>
      <c r="G3" s="243"/>
      <c r="H3" s="243"/>
      <c r="I3" s="243"/>
      <c r="J3" s="243"/>
      <c r="K3" s="243"/>
      <c r="L3" s="243"/>
      <c r="M3" s="243"/>
    </row>
    <row r="4" spans="1:13" ht="18.75" customHeight="1" x14ac:dyDescent="0.3">
      <c r="A4" s="244" t="s">
        <v>24</v>
      </c>
      <c r="B4" s="244"/>
      <c r="C4" s="10"/>
      <c r="D4" s="10"/>
      <c r="E4" s="10"/>
      <c r="F4" s="10"/>
      <c r="G4" s="10"/>
      <c r="H4" s="10"/>
      <c r="I4" s="10"/>
      <c r="J4" s="10"/>
      <c r="K4" s="10"/>
      <c r="L4" s="10"/>
      <c r="M4" s="11" t="s">
        <v>51</v>
      </c>
    </row>
    <row r="5" spans="1:13" ht="18.75" customHeight="1" x14ac:dyDescent="0.3">
      <c r="A5" s="245" t="s">
        <v>1</v>
      </c>
      <c r="B5" s="246" t="s">
        <v>8</v>
      </c>
      <c r="C5" s="246" t="s">
        <v>26</v>
      </c>
      <c r="D5" s="249" t="s">
        <v>27</v>
      </c>
      <c r="E5" s="250"/>
      <c r="F5" s="250"/>
      <c r="G5" s="250"/>
      <c r="H5" s="250"/>
      <c r="I5" s="250"/>
      <c r="J5" s="250"/>
      <c r="K5" s="250"/>
      <c r="L5" s="251"/>
      <c r="M5" s="245" t="s">
        <v>3</v>
      </c>
    </row>
    <row r="6" spans="1:13" ht="15" customHeight="1" x14ac:dyDescent="0.3">
      <c r="A6" s="245"/>
      <c r="B6" s="246"/>
      <c r="C6" s="246"/>
      <c r="D6" s="247" t="s">
        <v>28</v>
      </c>
      <c r="E6" s="247" t="s">
        <v>49</v>
      </c>
      <c r="F6" s="247" t="s">
        <v>29</v>
      </c>
      <c r="G6" s="246" t="s">
        <v>69</v>
      </c>
      <c r="H6" s="246"/>
      <c r="I6" s="246"/>
      <c r="J6" s="262" t="s">
        <v>61</v>
      </c>
      <c r="K6" s="263"/>
      <c r="L6" s="264"/>
      <c r="M6" s="245"/>
    </row>
    <row r="7" spans="1:13" ht="7.5" customHeight="1" x14ac:dyDescent="0.3">
      <c r="A7" s="245"/>
      <c r="B7" s="246"/>
      <c r="C7" s="246"/>
      <c r="D7" s="248"/>
      <c r="E7" s="248"/>
      <c r="F7" s="248"/>
      <c r="G7" s="122" t="s">
        <v>59</v>
      </c>
      <c r="H7" s="122" t="s">
        <v>60</v>
      </c>
      <c r="I7" s="122" t="s">
        <v>30</v>
      </c>
      <c r="J7" s="265"/>
      <c r="K7" s="266"/>
      <c r="L7" s="267"/>
      <c r="M7" s="245"/>
    </row>
    <row r="8" spans="1:13" ht="18.75" customHeight="1" x14ac:dyDescent="0.3">
      <c r="A8" s="33" t="s">
        <v>31</v>
      </c>
      <c r="B8" s="13" t="s">
        <v>32</v>
      </c>
      <c r="C8" s="33" t="s">
        <v>33</v>
      </c>
      <c r="D8" s="14">
        <f>SUM(E8:F8)</f>
        <v>0</v>
      </c>
      <c r="E8" s="14">
        <f t="shared" ref="E8:L8" si="0">SUM(E9:E9)</f>
        <v>0</v>
      </c>
      <c r="F8" s="14">
        <f t="shared" si="0"/>
        <v>0</v>
      </c>
      <c r="G8" s="14">
        <f t="shared" si="0"/>
        <v>0</v>
      </c>
      <c r="H8" s="14">
        <f t="shared" si="0"/>
        <v>0</v>
      </c>
      <c r="I8" s="14">
        <f t="shared" si="0"/>
        <v>0</v>
      </c>
      <c r="J8" s="14">
        <f t="shared" si="0"/>
        <v>0</v>
      </c>
      <c r="K8" s="14">
        <f t="shared" si="0"/>
        <v>0</v>
      </c>
      <c r="L8" s="14">
        <f t="shared" si="0"/>
        <v>0</v>
      </c>
      <c r="M8" s="35"/>
    </row>
    <row r="9" spans="1:13" ht="18.75" customHeight="1" x14ac:dyDescent="0.3">
      <c r="A9" s="16">
        <v>1</v>
      </c>
      <c r="B9" s="17" t="s">
        <v>35</v>
      </c>
      <c r="C9" s="16" t="s">
        <v>16</v>
      </c>
      <c r="D9" s="18">
        <f t="shared" ref="D9" si="1">SUM(E9:F9)</f>
        <v>0</v>
      </c>
      <c r="E9" s="18">
        <f>SUMIF('TK2'!$S$15:$S$18,'TH2'!C9,'TK2'!$G$15:$G$18)</f>
        <v>0</v>
      </c>
      <c r="F9" s="18">
        <f>SUMIF('TK2'!$S$15:$S$18,'TH2'!C9,'TK2'!$H$15:$H$18)</f>
        <v>0</v>
      </c>
      <c r="G9" s="18">
        <f>SUMIF('TK2'!$S$15:$S$18,'TH2'!C9,'TK2'!$I$15:$I$18)</f>
        <v>0</v>
      </c>
      <c r="H9" s="18">
        <f>SUMIF('TK2'!$S$15:$S$18,'TH2'!C9,'TK2'!$J$15:$J$18)</f>
        <v>0</v>
      </c>
      <c r="I9" s="18">
        <f t="shared" ref="I9:I14" si="2">SUM(G9:H9)</f>
        <v>0</v>
      </c>
      <c r="J9" s="18">
        <f>SUMIF('TK2'!$S$15:$S$18,'TH2'!C9,'TK2'!$L$15:$L$18)</f>
        <v>0</v>
      </c>
      <c r="K9" s="18">
        <f>SUMIF('TK2'!$S$15:$S$18,'TH2'!C9,'TK2'!$M$15:$M$18)</f>
        <v>0</v>
      </c>
      <c r="L9" s="18">
        <f>SUMIF('TK2'!$S$15:$S$18,'TH2'!C9,'TK2'!$R$15:$R$18)</f>
        <v>0</v>
      </c>
      <c r="M9" s="19"/>
    </row>
    <row r="10" spans="1:13" ht="18.75" customHeight="1" x14ac:dyDescent="0.3">
      <c r="A10" s="20" t="s">
        <v>36</v>
      </c>
      <c r="B10" s="21" t="s">
        <v>37</v>
      </c>
      <c r="C10" s="20" t="s">
        <v>38</v>
      </c>
      <c r="D10" s="22">
        <f t="shared" ref="D10:L10" si="3">SUM(D11:D14)</f>
        <v>2319.1000000000004</v>
      </c>
      <c r="E10" s="23">
        <f t="shared" si="3"/>
        <v>2319.1000000000004</v>
      </c>
      <c r="F10" s="23">
        <f t="shared" si="3"/>
        <v>0</v>
      </c>
      <c r="G10" s="23">
        <f t="shared" si="3"/>
        <v>834.3</v>
      </c>
      <c r="H10" s="23">
        <f t="shared" si="3"/>
        <v>804.6</v>
      </c>
      <c r="I10" s="23">
        <f t="shared" si="3"/>
        <v>1638.9</v>
      </c>
      <c r="J10" s="23">
        <f t="shared" si="3"/>
        <v>0</v>
      </c>
      <c r="K10" s="23">
        <f t="shared" si="3"/>
        <v>0</v>
      </c>
      <c r="L10" s="23">
        <f t="shared" si="3"/>
        <v>70.599999999999994</v>
      </c>
      <c r="M10" s="24"/>
    </row>
    <row r="11" spans="1:13" ht="18.75" customHeight="1" x14ac:dyDescent="0.3">
      <c r="A11" s="98">
        <v>1</v>
      </c>
      <c r="B11" s="99" t="s">
        <v>39</v>
      </c>
      <c r="C11" s="98" t="s">
        <v>15</v>
      </c>
      <c r="D11" s="100">
        <f>SUM(E11:F11)</f>
        <v>0</v>
      </c>
      <c r="E11" s="100">
        <f>SUMIF('TK2'!$S$15:$S$18,'TH2'!C11,'TK2'!$G$15:$G$18)</f>
        <v>0</v>
      </c>
      <c r="F11" s="100">
        <f>SUMIF('TK2'!$S$15:$S$18,'TH2'!C11,'TK2'!$H$15:$H$18)</f>
        <v>0</v>
      </c>
      <c r="G11" s="100">
        <f>SUMIF('TK2'!$S$15:$S$18,'TH2'!C11,'TK2'!$I$15:$I$18)</f>
        <v>0</v>
      </c>
      <c r="H11" s="100">
        <f>SUMIF('TK2'!$S$15:$S$18,'TH2'!C11,'TK2'!$J$15:$J$18)</f>
        <v>0</v>
      </c>
      <c r="I11" s="100">
        <f t="shared" si="2"/>
        <v>0</v>
      </c>
      <c r="J11" s="100">
        <f>SUMIF('TK2'!$S$15:$S$18,'TH2'!C11,'TK2'!$L$15:$L$18)</f>
        <v>0</v>
      </c>
      <c r="K11" s="100">
        <f>SUMIF('TK2'!$S$15:$S$18,'TH2'!C11,'TK2'!$M$15:$M$18)</f>
        <v>0</v>
      </c>
      <c r="L11" s="100">
        <f>SUMIF('TK2'!$S$15:$S$18,'TH2'!C11,'TK2'!$R$15:$R$18)</f>
        <v>0</v>
      </c>
      <c r="M11" s="101"/>
    </row>
    <row r="12" spans="1:13" ht="31.2" x14ac:dyDescent="0.3">
      <c r="A12" s="102">
        <v>2</v>
      </c>
      <c r="B12" s="103" t="s">
        <v>102</v>
      </c>
      <c r="C12" s="102" t="s">
        <v>92</v>
      </c>
      <c r="D12" s="104"/>
      <c r="E12" s="104">
        <f>SUMIF('TK2'!$S$15:$S$18,'TH2'!C12,'TK2'!$G$15:$G$18)</f>
        <v>0</v>
      </c>
      <c r="F12" s="104"/>
      <c r="G12" s="104"/>
      <c r="H12" s="104"/>
      <c r="I12" s="104"/>
      <c r="J12" s="104"/>
      <c r="K12" s="104"/>
      <c r="L12" s="104">
        <f>SUMIF('TK2'!$S$15:$S$18,'TH2'!C12,'TK2'!$R$15:$R$18)</f>
        <v>0</v>
      </c>
      <c r="M12" s="105"/>
    </row>
    <row r="13" spans="1:13" ht="31.2" x14ac:dyDescent="0.3">
      <c r="A13" s="102">
        <v>3</v>
      </c>
      <c r="B13" s="103" t="s">
        <v>47</v>
      </c>
      <c r="C13" s="102" t="s">
        <v>46</v>
      </c>
      <c r="D13" s="104">
        <f t="shared" ref="D13:D14" si="4">SUM(E13:F13)</f>
        <v>2228.3000000000002</v>
      </c>
      <c r="E13" s="104">
        <f>SUMIF('TK2'!$S$15:$S$18,'TH2'!C13,'TK2'!$G$15:$G$18)</f>
        <v>2228.3000000000002</v>
      </c>
      <c r="F13" s="104">
        <f>SUMIF('TK2'!$S$15:$S$18,'TH2'!C13,'TK2'!$H$15:$H$18)</f>
        <v>0</v>
      </c>
      <c r="G13" s="104">
        <f>SUMIF('TK2'!$S$15:$S$18,'TH2'!C13,'TK2'!$I$15:$I$18)</f>
        <v>0</v>
      </c>
      <c r="H13" s="104">
        <f>SUMIF('TK2'!$S$15:$S$18,'TH2'!C13,'TK2'!$J$15:$J$18)</f>
        <v>0</v>
      </c>
      <c r="I13" s="104">
        <f t="shared" si="2"/>
        <v>0</v>
      </c>
      <c r="J13" s="104">
        <f>SUMIF('TK2'!$S$15:$S$18,'TH2'!C13,'TK2'!$L$15:$L$18)</f>
        <v>0</v>
      </c>
      <c r="K13" s="104">
        <f>SUMIF('TK2'!$S$15:$S$18,'TH2'!C13,'TK2'!$M$15:$M$18)</f>
        <v>0</v>
      </c>
      <c r="L13" s="104">
        <f>SUMIF('TK2'!$S$15:$S$18,'TH2'!C13,'TK2'!$R$15:$R$18)</f>
        <v>49</v>
      </c>
      <c r="M13" s="105"/>
    </row>
    <row r="14" spans="1:13" ht="18.75" customHeight="1" x14ac:dyDescent="0.3">
      <c r="A14" s="16">
        <v>4</v>
      </c>
      <c r="B14" s="17" t="s">
        <v>40</v>
      </c>
      <c r="C14" s="16" t="s">
        <v>14</v>
      </c>
      <c r="D14" s="18">
        <f t="shared" si="4"/>
        <v>90.8</v>
      </c>
      <c r="E14" s="18">
        <f>SUMIF('TK2'!$S$15:$S$18,'TH2'!C14,'TK2'!$G$15:$G$18)</f>
        <v>90.8</v>
      </c>
      <c r="F14" s="18">
        <f>SUMIF('TK2'!$S$15:$S$18,'TH2'!C14,'TK2'!$H$15:$H$18)</f>
        <v>0</v>
      </c>
      <c r="G14" s="18">
        <f>SUMIF('TK2'!$S$15:$S$18,'TH2'!C14,'TK2'!$I$15:$I$18)</f>
        <v>834.3</v>
      </c>
      <c r="H14" s="18">
        <f>SUMIF('TK2'!$S$15:$S$18,'TH2'!C14,'TK2'!$J$15:$J$18)</f>
        <v>804.6</v>
      </c>
      <c r="I14" s="18">
        <f t="shared" si="2"/>
        <v>1638.9</v>
      </c>
      <c r="J14" s="18">
        <f>SUMIF('TK2'!$S$15:$S$18,'TH2'!C14,'TK2'!$L$15:$L$18)</f>
        <v>0</v>
      </c>
      <c r="K14" s="18">
        <f>SUMIF('TK2'!$S$15:$S$18,'TH2'!C14,'TK2'!$M$15:$M$18)</f>
        <v>0</v>
      </c>
      <c r="L14" s="18">
        <f>SUMIF('TK2'!$S$15:$S$18,'TH2'!C14,'TK2'!$R$15:$R$18)</f>
        <v>21.6</v>
      </c>
      <c r="M14" s="19"/>
    </row>
    <row r="15" spans="1:13" ht="18.75" customHeight="1" x14ac:dyDescent="0.3">
      <c r="A15" s="245" t="s">
        <v>58</v>
      </c>
      <c r="B15" s="245"/>
      <c r="C15" s="245"/>
      <c r="D15" s="14">
        <f>D8+D10</f>
        <v>2319.1000000000004</v>
      </c>
      <c r="E15" s="14">
        <f t="shared" ref="E15:L15" si="5">E8+E10</f>
        <v>2319.1000000000004</v>
      </c>
      <c r="F15" s="14">
        <f t="shared" si="5"/>
        <v>0</v>
      </c>
      <c r="G15" s="14">
        <f t="shared" si="5"/>
        <v>834.3</v>
      </c>
      <c r="H15" s="14">
        <f t="shared" si="5"/>
        <v>804.6</v>
      </c>
      <c r="I15" s="14">
        <f t="shared" si="5"/>
        <v>1638.9</v>
      </c>
      <c r="J15" s="14">
        <f t="shared" si="5"/>
        <v>0</v>
      </c>
      <c r="K15" s="14">
        <f t="shared" si="5"/>
        <v>0</v>
      </c>
      <c r="L15" s="14">
        <f t="shared" si="5"/>
        <v>70.599999999999994</v>
      </c>
      <c r="M15" s="35"/>
    </row>
    <row r="16" spans="1:13" ht="18.75" customHeight="1" x14ac:dyDescent="0.3">
      <c r="A16" s="254" t="s">
        <v>42</v>
      </c>
      <c r="B16" s="254"/>
      <c r="C16" s="254"/>
      <c r="D16" s="35">
        <f>SUM(E16:F16)</f>
        <v>4</v>
      </c>
      <c r="E16" s="35">
        <f>COUNT('TK2'!G15:G18)</f>
        <v>4</v>
      </c>
      <c r="F16" s="55">
        <f>COUNT('TK2'!H15:H18)</f>
        <v>0</v>
      </c>
      <c r="G16" s="67">
        <f>COUNT('TK2'!I15:I18)</f>
        <v>1</v>
      </c>
      <c r="H16" s="67">
        <f>COUNT('TK2'!J15:J18)</f>
        <v>1</v>
      </c>
      <c r="I16" s="35">
        <f>D16</f>
        <v>4</v>
      </c>
      <c r="J16" s="121">
        <f>COUNT('TK2'!L15:L18)</f>
        <v>0</v>
      </c>
      <c r="K16" s="121">
        <f>COUNT('TK2'!M15:M18)</f>
        <v>0</v>
      </c>
      <c r="L16" s="121">
        <f>11</f>
        <v>11</v>
      </c>
      <c r="M16" s="35"/>
    </row>
    <row r="17" spans="1:13" ht="18.75" customHeight="1" x14ac:dyDescent="0.3">
      <c r="A17" s="3"/>
      <c r="B17" s="3"/>
      <c r="C17" s="3"/>
      <c r="D17" s="3"/>
      <c r="E17" s="3"/>
      <c r="F17" s="3"/>
      <c r="G17" s="66"/>
      <c r="H17" s="66"/>
      <c r="I17" s="3"/>
      <c r="J17" s="66"/>
      <c r="K17" s="66"/>
      <c r="L17" s="66"/>
      <c r="M17" s="3"/>
    </row>
    <row r="18" spans="1:13" ht="18.75" customHeight="1" x14ac:dyDescent="0.3">
      <c r="A18" s="252" t="s">
        <v>76</v>
      </c>
      <c r="B18" s="252"/>
      <c r="C18" s="252"/>
      <c r="D18" s="252"/>
      <c r="E18" s="252" t="s">
        <v>76</v>
      </c>
      <c r="F18" s="252"/>
      <c r="G18" s="252"/>
      <c r="H18" s="252"/>
      <c r="I18" s="252"/>
      <c r="J18" s="252"/>
      <c r="K18" s="252"/>
      <c r="L18" s="252"/>
      <c r="M18" s="252"/>
    </row>
    <row r="19" spans="1:13" ht="18.75" customHeight="1" x14ac:dyDescent="0.3">
      <c r="A19" s="4"/>
      <c r="B19" s="28"/>
      <c r="C19" s="28"/>
      <c r="D19" s="28"/>
      <c r="E19" s="253" t="s">
        <v>18</v>
      </c>
      <c r="F19" s="253"/>
      <c r="G19" s="253"/>
      <c r="H19" s="253"/>
      <c r="I19" s="253"/>
      <c r="J19" s="253"/>
      <c r="K19" s="253"/>
      <c r="L19" s="253"/>
      <c r="M19" s="253"/>
    </row>
    <row r="20" spans="1:13" ht="18.75" customHeight="1" x14ac:dyDescent="0.3">
      <c r="A20" s="253" t="s">
        <v>43</v>
      </c>
      <c r="B20" s="253"/>
      <c r="C20" s="253"/>
      <c r="D20" s="253"/>
      <c r="E20" s="253" t="s">
        <v>77</v>
      </c>
      <c r="F20" s="253"/>
      <c r="G20" s="253"/>
      <c r="H20" s="253"/>
      <c r="I20" s="253"/>
      <c r="J20" s="253"/>
      <c r="K20" s="253"/>
      <c r="L20" s="253"/>
      <c r="M20" s="253"/>
    </row>
    <row r="21" spans="1:13" ht="18.75" customHeight="1" x14ac:dyDescent="0.3">
      <c r="A21" s="34"/>
      <c r="B21" s="34"/>
      <c r="C21" s="34"/>
      <c r="D21" s="94"/>
      <c r="E21" s="253" t="s">
        <v>78</v>
      </c>
      <c r="F21" s="253"/>
      <c r="G21" s="253"/>
      <c r="H21" s="253"/>
      <c r="I21" s="253"/>
      <c r="J21" s="253"/>
      <c r="K21" s="253"/>
      <c r="L21" s="253"/>
      <c r="M21" s="253"/>
    </row>
    <row r="22" spans="1:13" ht="18.75" customHeight="1" x14ac:dyDescent="0.3">
      <c r="A22" s="4"/>
      <c r="B22" s="5"/>
      <c r="C22" s="5"/>
      <c r="D22" s="5"/>
      <c r="E22" s="5"/>
      <c r="F22" s="4"/>
      <c r="G22" s="4"/>
      <c r="H22" s="4"/>
      <c r="I22" s="4"/>
      <c r="J22" s="4"/>
      <c r="K22" s="4"/>
      <c r="L22" s="4"/>
      <c r="M22" s="4"/>
    </row>
    <row r="23" spans="1:13" ht="18.75" customHeight="1" x14ac:dyDescent="0.3">
      <c r="A23" s="4"/>
      <c r="B23" s="5"/>
      <c r="C23" s="4"/>
      <c r="D23" s="4"/>
      <c r="E23" s="4"/>
      <c r="F23" s="4"/>
      <c r="G23" s="4"/>
      <c r="H23" s="4"/>
      <c r="I23" s="4"/>
      <c r="J23" s="4"/>
      <c r="K23" s="4"/>
      <c r="L23" s="4"/>
      <c r="M23" s="4"/>
    </row>
    <row r="24" spans="1:13" ht="18.75" customHeight="1" x14ac:dyDescent="0.3">
      <c r="A24" s="4"/>
      <c r="B24" s="4"/>
      <c r="C24" s="4"/>
      <c r="D24" s="4"/>
      <c r="E24" s="4"/>
      <c r="F24" s="4"/>
      <c r="G24" s="4"/>
      <c r="H24" s="4"/>
      <c r="I24" s="4"/>
      <c r="J24" s="4"/>
      <c r="K24" s="4"/>
      <c r="L24" s="4"/>
      <c r="M24" s="4"/>
    </row>
    <row r="25" spans="1:13" ht="18.75" customHeight="1" x14ac:dyDescent="0.3">
      <c r="A25" s="4"/>
      <c r="B25" s="4"/>
      <c r="C25" s="4"/>
      <c r="D25" s="4"/>
      <c r="E25" s="4"/>
      <c r="F25" s="4"/>
      <c r="G25" s="4"/>
      <c r="H25" s="4"/>
      <c r="I25" s="4"/>
      <c r="J25" s="4"/>
      <c r="K25" s="4"/>
      <c r="L25" s="4"/>
      <c r="M25" s="4"/>
    </row>
    <row r="26" spans="1:13" ht="18.75" customHeight="1" x14ac:dyDescent="0.3">
      <c r="A26" s="253" t="s">
        <v>67</v>
      </c>
      <c r="B26" s="253"/>
      <c r="C26" s="253"/>
      <c r="D26" s="253"/>
      <c r="E26" s="253" t="s">
        <v>108</v>
      </c>
      <c r="F26" s="253"/>
      <c r="G26" s="253"/>
      <c r="H26" s="253"/>
      <c r="I26" s="253"/>
      <c r="J26" s="253"/>
      <c r="K26" s="253"/>
      <c r="L26" s="253"/>
      <c r="M26" s="253"/>
    </row>
    <row r="30" spans="1:13" ht="18.75" customHeight="1" x14ac:dyDescent="0.3">
      <c r="B30" s="31"/>
    </row>
    <row r="33" spans="2:12" ht="18.75" customHeight="1" x14ac:dyDescent="0.3">
      <c r="B33" s="25"/>
      <c r="C33" s="25"/>
      <c r="D33" s="25"/>
      <c r="E33" s="25"/>
      <c r="F33" s="25"/>
      <c r="G33" s="25"/>
      <c r="H33" s="25"/>
      <c r="I33" s="25"/>
      <c r="J33" s="25"/>
      <c r="K33" s="25"/>
      <c r="L33" s="25"/>
    </row>
  </sheetData>
  <mergeCells count="24">
    <mergeCell ref="E26:M26"/>
    <mergeCell ref="A18:D18"/>
    <mergeCell ref="A20:D20"/>
    <mergeCell ref="A26:D26"/>
    <mergeCell ref="A15:C15"/>
    <mergeCell ref="A16:C16"/>
    <mergeCell ref="E18:M18"/>
    <mergeCell ref="E19:M19"/>
    <mergeCell ref="E20:M20"/>
    <mergeCell ref="E21:M21"/>
    <mergeCell ref="A1:M1"/>
    <mergeCell ref="A2:M2"/>
    <mergeCell ref="A3:M3"/>
    <mergeCell ref="A4:B4"/>
    <mergeCell ref="A5:A7"/>
    <mergeCell ref="B5:B7"/>
    <mergeCell ref="C5:C7"/>
    <mergeCell ref="M5:M7"/>
    <mergeCell ref="D6:D7"/>
    <mergeCell ref="E6:E7"/>
    <mergeCell ref="F6:F7"/>
    <mergeCell ref="G6:I6"/>
    <mergeCell ref="D5:L5"/>
    <mergeCell ref="J6:L7"/>
  </mergeCells>
  <pageMargins left="0.5" right="0.17" top="0.32" bottom="0.22"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opLeftCell="C1" workbookViewId="0">
      <selection activeCell="J9" sqref="J9:O11"/>
    </sheetView>
  </sheetViews>
  <sheetFormatPr defaultColWidth="9.109375" defaultRowHeight="15.6" x14ac:dyDescent="0.3"/>
  <cols>
    <col min="1" max="2" width="9.109375" style="109" hidden="1" customWidth="1"/>
    <col min="3" max="3" width="4.77734375" style="70" customWidth="1"/>
    <col min="4" max="4" width="28.88671875" style="84" customWidth="1"/>
    <col min="5" max="5" width="6" style="70" customWidth="1"/>
    <col min="6" max="6" width="6.21875" style="91" customWidth="1"/>
    <col min="7" max="7" width="12.6640625" style="63" customWidth="1"/>
    <col min="8" max="8" width="18.109375" style="63" hidden="1" customWidth="1"/>
    <col min="9" max="9" width="16.109375" style="63" customWidth="1"/>
    <col min="10" max="10" width="11.77734375" style="91" customWidth="1"/>
    <col min="11" max="11" width="9.77734375" style="70" customWidth="1"/>
    <col min="12" max="12" width="10.109375" style="70" customWidth="1"/>
    <col min="13" max="13" width="11.21875" style="70" customWidth="1"/>
    <col min="14" max="14" width="11.33203125" style="70" customWidth="1"/>
    <col min="15" max="15" width="12.77734375" style="70" customWidth="1"/>
    <col min="16" max="16" width="11.21875" style="70" customWidth="1"/>
    <col min="17" max="17" width="21.33203125" style="109" customWidth="1"/>
    <col min="18" max="16384" width="9.109375" style="109"/>
  </cols>
  <sheetData>
    <row r="1" spans="1:27" ht="20.399999999999999" x14ac:dyDescent="0.3">
      <c r="C1" s="234" t="s">
        <v>0</v>
      </c>
      <c r="D1" s="234"/>
      <c r="E1" s="234"/>
      <c r="F1" s="234"/>
      <c r="G1" s="234"/>
      <c r="H1" s="234"/>
      <c r="I1" s="234"/>
      <c r="J1" s="234"/>
      <c r="K1" s="234"/>
      <c r="L1" s="234"/>
      <c r="M1" s="234"/>
      <c r="N1" s="234"/>
      <c r="O1" s="234"/>
      <c r="P1" s="234"/>
    </row>
    <row r="2" spans="1:27" ht="41.25" customHeight="1" x14ac:dyDescent="0.3">
      <c r="C2" s="235" t="s">
        <v>63</v>
      </c>
      <c r="D2" s="235"/>
      <c r="E2" s="235"/>
      <c r="F2" s="235"/>
      <c r="G2" s="235"/>
      <c r="H2" s="235"/>
      <c r="I2" s="235"/>
      <c r="J2" s="235"/>
      <c r="K2" s="235"/>
      <c r="L2" s="235"/>
      <c r="M2" s="235"/>
      <c r="N2" s="235"/>
      <c r="O2" s="235"/>
      <c r="P2" s="235"/>
    </row>
    <row r="3" spans="1:27" ht="18" x14ac:dyDescent="0.3">
      <c r="C3" s="236" t="s">
        <v>44</v>
      </c>
      <c r="D3" s="236"/>
      <c r="E3" s="236"/>
      <c r="F3" s="236"/>
      <c r="G3" s="236"/>
      <c r="H3" s="236"/>
      <c r="I3" s="236"/>
      <c r="J3" s="236"/>
      <c r="K3" s="236"/>
      <c r="L3" s="236"/>
      <c r="M3" s="236"/>
      <c r="N3" s="236"/>
      <c r="O3" s="236"/>
      <c r="P3" s="236"/>
    </row>
    <row r="4" spans="1:27" ht="18" x14ac:dyDescent="0.3">
      <c r="C4" s="177"/>
      <c r="D4" s="69"/>
      <c r="E4" s="177"/>
      <c r="F4" s="177"/>
      <c r="G4" s="60"/>
      <c r="H4" s="60"/>
      <c r="I4" s="60"/>
      <c r="J4" s="177"/>
      <c r="P4" s="71" t="s">
        <v>104</v>
      </c>
    </row>
    <row r="5" spans="1:27" ht="32.25" customHeight="1" x14ac:dyDescent="0.3">
      <c r="C5" s="268" t="s">
        <v>1</v>
      </c>
      <c r="D5" s="257" t="s">
        <v>68</v>
      </c>
      <c r="E5" s="258"/>
      <c r="F5" s="258"/>
      <c r="G5" s="258"/>
      <c r="H5" s="258"/>
      <c r="I5" s="258"/>
      <c r="J5" s="259"/>
      <c r="K5" s="238" t="s">
        <v>48</v>
      </c>
      <c r="L5" s="239"/>
      <c r="M5" s="239"/>
      <c r="N5" s="240"/>
      <c r="O5" s="230" t="s">
        <v>2</v>
      </c>
      <c r="P5" s="268" t="s">
        <v>3</v>
      </c>
    </row>
    <row r="6" spans="1:27" ht="19.5" customHeight="1" x14ac:dyDescent="0.3">
      <c r="C6" s="269"/>
      <c r="D6" s="230" t="s">
        <v>4</v>
      </c>
      <c r="E6" s="230" t="s">
        <v>5</v>
      </c>
      <c r="F6" s="230" t="s">
        <v>6</v>
      </c>
      <c r="G6" s="222" t="s">
        <v>7</v>
      </c>
      <c r="H6" s="223"/>
      <c r="I6" s="223"/>
      <c r="J6" s="230" t="s">
        <v>8</v>
      </c>
      <c r="K6" s="230" t="s">
        <v>9</v>
      </c>
      <c r="L6" s="230" t="s">
        <v>6</v>
      </c>
      <c r="M6" s="271" t="s">
        <v>10</v>
      </c>
      <c r="N6" s="230" t="s">
        <v>8</v>
      </c>
      <c r="O6" s="231"/>
      <c r="P6" s="269"/>
    </row>
    <row r="7" spans="1:27" ht="15.75" customHeight="1" x14ac:dyDescent="0.3">
      <c r="C7" s="269"/>
      <c r="D7" s="231"/>
      <c r="E7" s="231"/>
      <c r="F7" s="231"/>
      <c r="G7" s="229" t="s">
        <v>49</v>
      </c>
      <c r="H7" s="229" t="s">
        <v>11</v>
      </c>
      <c r="I7" s="225" t="s">
        <v>82</v>
      </c>
      <c r="J7" s="231"/>
      <c r="K7" s="231"/>
      <c r="L7" s="231"/>
      <c r="M7" s="272"/>
      <c r="N7" s="231"/>
      <c r="O7" s="231"/>
      <c r="P7" s="269"/>
    </row>
    <row r="8" spans="1:27" ht="21" customHeight="1" x14ac:dyDescent="0.3">
      <c r="C8" s="270"/>
      <c r="D8" s="232"/>
      <c r="E8" s="232"/>
      <c r="F8" s="232"/>
      <c r="G8" s="229"/>
      <c r="H8" s="229"/>
      <c r="I8" s="226"/>
      <c r="J8" s="232"/>
      <c r="K8" s="232"/>
      <c r="L8" s="232"/>
      <c r="M8" s="273"/>
      <c r="N8" s="232"/>
      <c r="O8" s="232"/>
      <c r="P8" s="270"/>
    </row>
    <row r="9" spans="1:27" ht="31.2" x14ac:dyDescent="0.3">
      <c r="C9" s="93">
        <v>1</v>
      </c>
      <c r="D9" s="96" t="s">
        <v>105</v>
      </c>
      <c r="E9" s="92">
        <v>3</v>
      </c>
      <c r="F9" s="92">
        <v>126</v>
      </c>
      <c r="G9" s="46">
        <v>308.7</v>
      </c>
      <c r="H9" s="46"/>
      <c r="I9" s="46">
        <v>49.8</v>
      </c>
      <c r="J9" s="92" t="s">
        <v>106</v>
      </c>
      <c r="K9" s="93">
        <v>54</v>
      </c>
      <c r="L9" s="47">
        <v>3</v>
      </c>
      <c r="M9" s="48">
        <v>126</v>
      </c>
      <c r="N9" s="47" t="s">
        <v>106</v>
      </c>
      <c r="O9" s="47" t="s">
        <v>109</v>
      </c>
      <c r="P9" s="47"/>
      <c r="Q9" s="109" t="s">
        <v>110</v>
      </c>
      <c r="R9" s="114">
        <f>G9-I9</f>
        <v>258.89999999999998</v>
      </c>
    </row>
    <row r="10" spans="1:27" ht="21.9" customHeight="1" x14ac:dyDescent="0.3">
      <c r="C10" s="93">
        <v>2</v>
      </c>
      <c r="D10" s="96" t="s">
        <v>45</v>
      </c>
      <c r="E10" s="92">
        <v>3</v>
      </c>
      <c r="F10" s="92">
        <v>462</v>
      </c>
      <c r="G10" s="46">
        <v>338.3</v>
      </c>
      <c r="H10" s="46"/>
      <c r="I10" s="46">
        <v>44.2</v>
      </c>
      <c r="J10" s="92" t="s">
        <v>14</v>
      </c>
      <c r="K10" s="93">
        <v>54</v>
      </c>
      <c r="L10" s="47">
        <v>462</v>
      </c>
      <c r="M10" s="48">
        <v>338.3</v>
      </c>
      <c r="N10" s="47" t="s">
        <v>14</v>
      </c>
      <c r="O10" s="93"/>
      <c r="P10" s="47"/>
      <c r="R10" s="114">
        <f t="shared" ref="R10" si="0">G10-I10</f>
        <v>294.10000000000002</v>
      </c>
    </row>
    <row r="11" spans="1:27" ht="31.5" customHeight="1" x14ac:dyDescent="0.3">
      <c r="C11" s="93">
        <v>3</v>
      </c>
      <c r="D11" s="96" t="s">
        <v>107</v>
      </c>
      <c r="E11" s="92">
        <v>3</v>
      </c>
      <c r="F11" s="92">
        <v>848</v>
      </c>
      <c r="G11" s="46">
        <v>565.20000000000005</v>
      </c>
      <c r="H11" s="46"/>
      <c r="I11" s="46">
        <v>35.700000000000003</v>
      </c>
      <c r="J11" s="92" t="s">
        <v>106</v>
      </c>
      <c r="K11" s="93">
        <v>54</v>
      </c>
      <c r="L11" s="47">
        <v>848</v>
      </c>
      <c r="M11" s="48">
        <v>565.20000000000005</v>
      </c>
      <c r="N11" s="47" t="s">
        <v>106</v>
      </c>
      <c r="O11" s="93"/>
      <c r="P11" s="47"/>
      <c r="R11" s="114">
        <f>G11-I11</f>
        <v>529.5</v>
      </c>
    </row>
    <row r="12" spans="1:27" ht="19.5" customHeight="1" x14ac:dyDescent="0.3">
      <c r="A12" s="109" t="str">
        <f t="shared" ref="A12:A18" si="1">E12&amp;"-"&amp;F12</f>
        <v>-</v>
      </c>
      <c r="C12" s="216" t="s">
        <v>17</v>
      </c>
      <c r="D12" s="217"/>
      <c r="E12" s="56"/>
      <c r="F12" s="56"/>
      <c r="G12" s="57">
        <f>SUM(G9:G11)</f>
        <v>1212.2</v>
      </c>
      <c r="H12" s="57">
        <f>SUM(H9:H11)</f>
        <v>0</v>
      </c>
      <c r="I12" s="57">
        <f>SUM(I9:I11)</f>
        <v>129.69999999999999</v>
      </c>
      <c r="J12" s="178"/>
      <c r="K12" s="178"/>
      <c r="L12" s="178"/>
      <c r="M12" s="178"/>
      <c r="N12" s="178"/>
      <c r="O12" s="178"/>
      <c r="P12" s="178"/>
    </row>
    <row r="13" spans="1:27" ht="4.5" customHeight="1" x14ac:dyDescent="0.3">
      <c r="A13" s="109" t="str">
        <f t="shared" si="1"/>
        <v>-</v>
      </c>
      <c r="C13" s="179"/>
      <c r="D13" s="73"/>
      <c r="E13" s="179"/>
      <c r="F13" s="179"/>
      <c r="G13" s="184"/>
      <c r="H13" s="184"/>
      <c r="I13" s="184"/>
      <c r="J13" s="179"/>
      <c r="K13" s="179"/>
      <c r="L13" s="179"/>
      <c r="M13" s="179"/>
      <c r="N13" s="179"/>
      <c r="O13" s="179"/>
      <c r="P13" s="179"/>
    </row>
    <row r="14" spans="1:27" ht="16.8" x14ac:dyDescent="0.3">
      <c r="A14" s="109" t="str">
        <f t="shared" si="1"/>
        <v>-</v>
      </c>
      <c r="C14" s="218" t="s">
        <v>74</v>
      </c>
      <c r="D14" s="218"/>
      <c r="E14" s="218"/>
      <c r="F14" s="218"/>
      <c r="G14" s="218"/>
      <c r="H14" s="172"/>
      <c r="I14" s="172"/>
      <c r="J14" s="218" t="s">
        <v>74</v>
      </c>
      <c r="K14" s="218"/>
      <c r="L14" s="218"/>
      <c r="M14" s="218"/>
      <c r="N14" s="218"/>
      <c r="O14" s="218"/>
      <c r="P14" s="218"/>
      <c r="Q14" s="172"/>
      <c r="R14" s="172"/>
      <c r="S14" s="172"/>
      <c r="T14" s="172"/>
      <c r="U14" s="172"/>
      <c r="V14" s="172"/>
      <c r="W14" s="172"/>
      <c r="X14" s="172"/>
      <c r="Y14" s="172"/>
      <c r="AA14" s="185">
        <f>L12+O12</f>
        <v>0</v>
      </c>
    </row>
    <row r="15" spans="1:27" ht="16.8" x14ac:dyDescent="0.3">
      <c r="A15" s="109" t="str">
        <f t="shared" si="1"/>
        <v>-</v>
      </c>
      <c r="C15" s="74"/>
      <c r="D15" s="75"/>
      <c r="E15" s="74"/>
      <c r="J15" s="219" t="s">
        <v>18</v>
      </c>
      <c r="K15" s="219"/>
      <c r="L15" s="219"/>
      <c r="M15" s="219"/>
      <c r="N15" s="219"/>
      <c r="O15" s="219"/>
      <c r="P15" s="219"/>
      <c r="Q15" s="136"/>
      <c r="R15" s="136"/>
      <c r="S15" s="136"/>
      <c r="T15" s="136"/>
      <c r="U15" s="136"/>
      <c r="V15" s="136"/>
      <c r="W15" s="136"/>
      <c r="X15" s="136"/>
      <c r="Y15" s="136"/>
      <c r="AA15" s="174"/>
    </row>
    <row r="16" spans="1:27" ht="16.8" x14ac:dyDescent="0.3">
      <c r="A16" s="109" t="str">
        <f t="shared" si="1"/>
        <v>-</v>
      </c>
      <c r="C16" s="220" t="s">
        <v>19</v>
      </c>
      <c r="D16" s="220"/>
      <c r="E16" s="220"/>
      <c r="F16" s="220"/>
      <c r="G16" s="220"/>
      <c r="H16" s="137"/>
      <c r="I16" s="137"/>
      <c r="J16" s="220" t="s">
        <v>77</v>
      </c>
      <c r="K16" s="220"/>
      <c r="L16" s="220"/>
      <c r="M16" s="220"/>
      <c r="N16" s="220"/>
      <c r="O16" s="220"/>
      <c r="P16" s="220"/>
      <c r="Q16" s="137"/>
      <c r="R16" s="137"/>
      <c r="S16" s="137"/>
      <c r="T16" s="137"/>
      <c r="U16" s="137"/>
      <c r="V16" s="137"/>
      <c r="W16" s="137"/>
      <c r="X16" s="137"/>
      <c r="Y16" s="137"/>
      <c r="AA16" s="176"/>
    </row>
    <row r="17" spans="1:27" ht="16.8" x14ac:dyDescent="0.3">
      <c r="A17" s="109" t="str">
        <f t="shared" si="1"/>
        <v>-</v>
      </c>
      <c r="C17" s="74"/>
      <c r="D17" s="75"/>
      <c r="E17" s="74"/>
      <c r="G17" s="63" t="s">
        <v>20</v>
      </c>
      <c r="J17" s="233" t="s">
        <v>78</v>
      </c>
      <c r="K17" s="233"/>
      <c r="L17" s="233"/>
      <c r="M17" s="233"/>
      <c r="N17" s="233"/>
      <c r="O17" s="233"/>
      <c r="P17" s="233"/>
      <c r="Q17" s="139"/>
      <c r="R17" s="139"/>
      <c r="S17" s="139"/>
      <c r="T17" s="139"/>
      <c r="U17" s="139"/>
      <c r="V17" s="139"/>
      <c r="W17" s="139"/>
      <c r="X17" s="139"/>
      <c r="Y17" s="139"/>
      <c r="AA17" s="74"/>
    </row>
    <row r="18" spans="1:27" x14ac:dyDescent="0.3">
      <c r="A18" s="109" t="str">
        <f t="shared" si="1"/>
        <v>-</v>
      </c>
      <c r="C18" s="91"/>
      <c r="D18" s="76"/>
      <c r="E18" s="77"/>
      <c r="F18" s="78"/>
      <c r="J18" s="63"/>
      <c r="K18" s="63"/>
      <c r="L18" s="63"/>
      <c r="M18" s="63"/>
      <c r="N18" s="63"/>
      <c r="O18" s="63"/>
      <c r="P18" s="63"/>
      <c r="Q18" s="63"/>
      <c r="R18" s="63"/>
      <c r="S18" s="91"/>
      <c r="T18" s="63"/>
      <c r="U18" s="77"/>
      <c r="V18" s="79"/>
      <c r="W18" s="91"/>
      <c r="X18" s="91"/>
      <c r="Y18" s="91"/>
      <c r="AA18" s="179"/>
    </row>
    <row r="19" spans="1:27" ht="16.8" x14ac:dyDescent="0.3">
      <c r="C19" s="74"/>
      <c r="D19" s="75"/>
      <c r="E19" s="74"/>
      <c r="F19" s="77"/>
      <c r="J19" s="62"/>
      <c r="K19" s="62"/>
      <c r="L19" s="62"/>
      <c r="M19" s="62"/>
      <c r="N19" s="62"/>
      <c r="O19" s="62"/>
      <c r="P19" s="62"/>
      <c r="Q19" s="62"/>
      <c r="R19" s="62"/>
      <c r="S19" s="74"/>
      <c r="T19" s="62"/>
      <c r="U19" s="74"/>
      <c r="V19" s="74"/>
      <c r="W19" s="74"/>
      <c r="X19" s="74"/>
      <c r="Y19" s="74"/>
      <c r="AA19" s="62"/>
    </row>
    <row r="20" spans="1:27" ht="16.8" x14ac:dyDescent="0.3">
      <c r="C20" s="74"/>
      <c r="D20" s="75"/>
      <c r="E20" s="74"/>
      <c r="F20" s="81"/>
      <c r="J20" s="62"/>
      <c r="K20" s="62"/>
      <c r="L20" s="62"/>
      <c r="M20" s="62"/>
      <c r="N20" s="62"/>
      <c r="O20" s="62"/>
      <c r="P20" s="62"/>
      <c r="Q20" s="62"/>
      <c r="R20" s="62"/>
      <c r="S20" s="74"/>
      <c r="T20" s="62"/>
      <c r="U20" s="74"/>
      <c r="V20" s="74"/>
      <c r="W20" s="74"/>
      <c r="X20" s="74"/>
      <c r="Y20" s="74"/>
      <c r="AA20" s="74"/>
    </row>
    <row r="21" spans="1:27" ht="16.8" x14ac:dyDescent="0.3">
      <c r="C21" s="74"/>
      <c r="D21" s="75"/>
      <c r="E21" s="74"/>
      <c r="F21" s="81"/>
      <c r="J21" s="62"/>
      <c r="K21" s="62"/>
      <c r="L21" s="62"/>
      <c r="M21" s="62"/>
      <c r="N21" s="62"/>
      <c r="O21" s="62"/>
      <c r="P21" s="62"/>
      <c r="Q21" s="62"/>
      <c r="R21" s="62"/>
      <c r="S21" s="74"/>
      <c r="T21" s="62"/>
      <c r="U21" s="74"/>
      <c r="V21" s="74"/>
      <c r="W21" s="74"/>
      <c r="X21" s="74"/>
      <c r="Y21" s="74"/>
      <c r="AA21" s="74"/>
    </row>
    <row r="22" spans="1:27" ht="16.8" x14ac:dyDescent="0.3">
      <c r="C22" s="219" t="s">
        <v>66</v>
      </c>
      <c r="D22" s="219"/>
      <c r="E22" s="219"/>
      <c r="F22" s="219"/>
      <c r="G22" s="219"/>
      <c r="H22" s="136"/>
      <c r="I22" s="136"/>
      <c r="J22" s="219" t="s">
        <v>108</v>
      </c>
      <c r="K22" s="219"/>
      <c r="L22" s="219"/>
      <c r="M22" s="219"/>
      <c r="N22" s="219"/>
      <c r="O22" s="219"/>
      <c r="P22" s="219"/>
      <c r="Q22" s="136"/>
      <c r="R22" s="136"/>
      <c r="S22" s="136"/>
      <c r="T22" s="136"/>
      <c r="U22" s="136"/>
      <c r="V22" s="136"/>
      <c r="W22" s="136"/>
      <c r="X22" s="136"/>
      <c r="Y22" s="136"/>
      <c r="AA22" s="174"/>
    </row>
    <row r="23" spans="1:27" ht="16.8" x14ac:dyDescent="0.3">
      <c r="C23" s="218" t="s">
        <v>75</v>
      </c>
      <c r="D23" s="218"/>
      <c r="E23" s="218"/>
      <c r="F23" s="218"/>
      <c r="G23" s="218"/>
      <c r="H23" s="172"/>
      <c r="I23" s="172"/>
      <c r="J23" s="218" t="s">
        <v>75</v>
      </c>
      <c r="K23" s="218"/>
      <c r="L23" s="218"/>
      <c r="M23" s="218"/>
      <c r="N23" s="218"/>
      <c r="O23" s="218"/>
      <c r="P23" s="218"/>
      <c r="Q23" s="172"/>
      <c r="R23" s="172"/>
      <c r="S23" s="172"/>
      <c r="T23" s="172"/>
      <c r="U23" s="172"/>
      <c r="V23" s="172"/>
      <c r="W23" s="172"/>
      <c r="X23" s="172"/>
      <c r="Y23" s="172"/>
      <c r="AA23" s="175"/>
    </row>
    <row r="24" spans="1:27" ht="16.8" x14ac:dyDescent="0.3">
      <c r="C24" s="175"/>
      <c r="D24" s="82"/>
      <c r="E24" s="175"/>
      <c r="F24" s="81"/>
      <c r="G24" s="83"/>
      <c r="H24" s="83"/>
      <c r="I24" s="83"/>
      <c r="J24" s="220" t="s">
        <v>52</v>
      </c>
      <c r="K24" s="220"/>
      <c r="L24" s="220"/>
      <c r="M24" s="220"/>
      <c r="N24" s="220"/>
      <c r="O24" s="220"/>
      <c r="P24" s="220"/>
      <c r="Q24" s="137"/>
      <c r="R24" s="137"/>
      <c r="S24" s="137"/>
      <c r="T24" s="137"/>
      <c r="U24" s="137"/>
      <c r="V24" s="137"/>
      <c r="W24" s="137"/>
      <c r="X24" s="137"/>
      <c r="Y24" s="137"/>
      <c r="AA24" s="176"/>
    </row>
    <row r="25" spans="1:27" ht="16.8" x14ac:dyDescent="0.3">
      <c r="C25" s="220" t="s">
        <v>21</v>
      </c>
      <c r="D25" s="220"/>
      <c r="E25" s="220"/>
      <c r="F25" s="220"/>
      <c r="G25" s="220"/>
      <c r="H25" s="137"/>
      <c r="I25" s="137"/>
      <c r="J25" s="220" t="s">
        <v>22</v>
      </c>
      <c r="K25" s="220"/>
      <c r="L25" s="220"/>
      <c r="M25" s="220"/>
      <c r="N25" s="220"/>
      <c r="O25" s="220"/>
      <c r="P25" s="220"/>
      <c r="Q25" s="137"/>
      <c r="R25" s="137"/>
      <c r="S25" s="137"/>
      <c r="T25" s="137"/>
      <c r="U25" s="137"/>
      <c r="V25" s="137"/>
      <c r="W25" s="137"/>
      <c r="X25" s="137"/>
      <c r="Y25" s="137"/>
      <c r="AA25" s="176"/>
    </row>
    <row r="26" spans="1:27" x14ac:dyDescent="0.3">
      <c r="C26" s="91"/>
      <c r="D26" s="76"/>
      <c r="E26" s="91"/>
      <c r="J26" s="63"/>
      <c r="K26" s="63"/>
      <c r="L26" s="63"/>
      <c r="M26" s="63"/>
      <c r="N26" s="63"/>
      <c r="O26" s="63"/>
      <c r="P26" s="63"/>
      <c r="Q26" s="63"/>
      <c r="R26" s="63"/>
      <c r="S26" s="91"/>
      <c r="T26" s="91"/>
      <c r="U26" s="91"/>
      <c r="V26" s="91"/>
      <c r="W26" s="91"/>
      <c r="X26" s="91"/>
      <c r="Y26" s="91"/>
      <c r="AA26" s="91"/>
    </row>
    <row r="27" spans="1:27" x14ac:dyDescent="0.3">
      <c r="C27" s="91"/>
      <c r="D27" s="76"/>
      <c r="E27" s="91"/>
      <c r="K27" s="91"/>
      <c r="L27" s="91"/>
      <c r="M27" s="91"/>
      <c r="N27" s="91"/>
      <c r="O27" s="91"/>
      <c r="P27" s="91"/>
    </row>
    <row r="28" spans="1:27" x14ac:dyDescent="0.3">
      <c r="C28" s="91"/>
      <c r="D28" s="76"/>
      <c r="E28" s="91"/>
      <c r="K28" s="91"/>
      <c r="L28" s="91"/>
      <c r="M28" s="91"/>
      <c r="N28" s="91"/>
      <c r="O28" s="91"/>
      <c r="P28" s="91"/>
    </row>
    <row r="29" spans="1:27" x14ac:dyDescent="0.3">
      <c r="C29" s="91"/>
      <c r="D29" s="76"/>
      <c r="E29" s="91"/>
      <c r="K29" s="91"/>
      <c r="L29" s="91"/>
      <c r="M29" s="91"/>
      <c r="N29" s="91"/>
      <c r="O29" s="91"/>
      <c r="P29" s="91"/>
    </row>
    <row r="30" spans="1:27" x14ac:dyDescent="0.3">
      <c r="J30" s="85"/>
    </row>
    <row r="32" spans="1:27" x14ac:dyDescent="0.3">
      <c r="J32" s="68"/>
    </row>
    <row r="33" spans="10:10" x14ac:dyDescent="0.3">
      <c r="J33" s="63"/>
    </row>
  </sheetData>
  <mergeCells count="34">
    <mergeCell ref="C22:G22"/>
    <mergeCell ref="C23:G23"/>
    <mergeCell ref="C25:G25"/>
    <mergeCell ref="J17:P17"/>
    <mergeCell ref="J22:P22"/>
    <mergeCell ref="J23:P23"/>
    <mergeCell ref="J24:P24"/>
    <mergeCell ref="J25:P25"/>
    <mergeCell ref="J14:P14"/>
    <mergeCell ref="J15:P15"/>
    <mergeCell ref="J16:P16"/>
    <mergeCell ref="I7:I8"/>
    <mergeCell ref="C12:D12"/>
    <mergeCell ref="N6:N8"/>
    <mergeCell ref="G7:G8"/>
    <mergeCell ref="H7:H8"/>
    <mergeCell ref="D6:D8"/>
    <mergeCell ref="E6:E8"/>
    <mergeCell ref="F6:F8"/>
    <mergeCell ref="G6:I6"/>
    <mergeCell ref="J6:J8"/>
    <mergeCell ref="K6:K8"/>
    <mergeCell ref="C14:G14"/>
    <mergeCell ref="C16:G16"/>
    <mergeCell ref="C1:P1"/>
    <mergeCell ref="C2:P2"/>
    <mergeCell ref="C3:P3"/>
    <mergeCell ref="C5:C8"/>
    <mergeCell ref="D5:J5"/>
    <mergeCell ref="K5:N5"/>
    <mergeCell ref="O5:O8"/>
    <mergeCell ref="P5:P8"/>
    <mergeCell ref="L6:L8"/>
    <mergeCell ref="M6:M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E24" sqref="E24"/>
    </sheetView>
  </sheetViews>
  <sheetFormatPr defaultRowHeight="14.4" x14ac:dyDescent="0.3"/>
  <cols>
    <col min="1" max="1" width="4.33203125" style="8" customWidth="1"/>
    <col min="2" max="2" width="30.88671875" style="8" customWidth="1"/>
    <col min="3" max="3" width="20.6640625" style="8" customWidth="1"/>
    <col min="4" max="4" width="13.33203125" style="8" hidden="1" customWidth="1"/>
    <col min="5" max="5" width="22.77734375" style="8" customWidth="1"/>
    <col min="6" max="6" width="10.6640625" style="8" hidden="1" customWidth="1"/>
    <col min="7" max="8" width="13.109375" style="8" hidden="1" customWidth="1"/>
    <col min="9" max="11" width="12.33203125" style="8" hidden="1" customWidth="1"/>
    <col min="12" max="12" width="25.109375" style="8" customWidth="1"/>
    <col min="13" max="13" width="22.77734375" style="8" customWidth="1"/>
  </cols>
  <sheetData>
    <row r="1" spans="1:13" ht="18.75" customHeight="1" x14ac:dyDescent="0.3">
      <c r="A1" s="241" t="s">
        <v>23</v>
      </c>
      <c r="B1" s="241"/>
      <c r="C1" s="241"/>
      <c r="D1" s="241"/>
      <c r="E1" s="241"/>
      <c r="F1" s="241"/>
      <c r="G1" s="241"/>
      <c r="H1" s="241"/>
      <c r="I1" s="241"/>
      <c r="J1" s="241"/>
      <c r="K1" s="241"/>
      <c r="L1" s="241"/>
      <c r="M1" s="241"/>
    </row>
    <row r="2" spans="1:13" ht="58.5" customHeight="1" x14ac:dyDescent="0.3">
      <c r="A2" s="242" t="s">
        <v>63</v>
      </c>
      <c r="B2" s="242"/>
      <c r="C2" s="242"/>
      <c r="D2" s="242"/>
      <c r="E2" s="242"/>
      <c r="F2" s="242"/>
      <c r="G2" s="242"/>
      <c r="H2" s="242"/>
      <c r="I2" s="242"/>
      <c r="J2" s="242"/>
      <c r="K2" s="242"/>
      <c r="L2" s="242"/>
      <c r="M2" s="242"/>
    </row>
    <row r="3" spans="1:13" ht="18.75" customHeight="1" x14ac:dyDescent="0.3">
      <c r="A3" s="243" t="s">
        <v>44</v>
      </c>
      <c r="B3" s="243"/>
      <c r="C3" s="243"/>
      <c r="D3" s="243"/>
      <c r="E3" s="243"/>
      <c r="F3" s="243"/>
      <c r="G3" s="243"/>
      <c r="H3" s="243"/>
      <c r="I3" s="243"/>
      <c r="J3" s="243"/>
      <c r="K3" s="243"/>
      <c r="L3" s="243"/>
      <c r="M3" s="243"/>
    </row>
    <row r="4" spans="1:13" ht="18.75" customHeight="1" x14ac:dyDescent="0.3">
      <c r="A4" s="244" t="s">
        <v>24</v>
      </c>
      <c r="B4" s="244"/>
      <c r="C4" s="10"/>
      <c r="D4" s="10"/>
      <c r="E4" s="10"/>
      <c r="F4" s="10"/>
      <c r="G4" s="10"/>
      <c r="H4" s="10"/>
      <c r="I4" s="10"/>
      <c r="J4" s="10"/>
      <c r="K4" s="10"/>
      <c r="L4" s="10"/>
      <c r="M4" s="11" t="s">
        <v>111</v>
      </c>
    </row>
    <row r="5" spans="1:13" ht="18.75" customHeight="1" x14ac:dyDescent="0.3">
      <c r="A5" s="245" t="s">
        <v>1</v>
      </c>
      <c r="B5" s="246" t="s">
        <v>8</v>
      </c>
      <c r="C5" s="246" t="s">
        <v>26</v>
      </c>
      <c r="D5" s="249" t="s">
        <v>27</v>
      </c>
      <c r="E5" s="250"/>
      <c r="F5" s="250"/>
      <c r="G5" s="250"/>
      <c r="H5" s="250"/>
      <c r="I5" s="250"/>
      <c r="J5" s="250"/>
      <c r="K5" s="250"/>
      <c r="L5" s="251"/>
      <c r="M5" s="245" t="s">
        <v>3</v>
      </c>
    </row>
    <row r="6" spans="1:13" ht="15" customHeight="1" x14ac:dyDescent="0.3">
      <c r="A6" s="245"/>
      <c r="B6" s="246"/>
      <c r="C6" s="246"/>
      <c r="D6" s="247" t="s">
        <v>28</v>
      </c>
      <c r="E6" s="247" t="s">
        <v>49</v>
      </c>
      <c r="F6" s="247" t="s">
        <v>29</v>
      </c>
      <c r="G6" s="246" t="s">
        <v>69</v>
      </c>
      <c r="H6" s="246"/>
      <c r="I6" s="246"/>
      <c r="J6" s="262" t="s">
        <v>61</v>
      </c>
      <c r="K6" s="263"/>
      <c r="L6" s="264"/>
      <c r="M6" s="245"/>
    </row>
    <row r="7" spans="1:13" ht="7.5" customHeight="1" x14ac:dyDescent="0.3">
      <c r="A7" s="245"/>
      <c r="B7" s="246"/>
      <c r="C7" s="246"/>
      <c r="D7" s="248"/>
      <c r="E7" s="248"/>
      <c r="F7" s="248"/>
      <c r="G7" s="183" t="s">
        <v>59</v>
      </c>
      <c r="H7" s="183" t="s">
        <v>60</v>
      </c>
      <c r="I7" s="183" t="s">
        <v>30</v>
      </c>
      <c r="J7" s="265"/>
      <c r="K7" s="266"/>
      <c r="L7" s="267"/>
      <c r="M7" s="245"/>
    </row>
    <row r="8" spans="1:13" ht="18.75" customHeight="1" x14ac:dyDescent="0.3">
      <c r="A8" s="181" t="s">
        <v>31</v>
      </c>
      <c r="B8" s="13" t="s">
        <v>32</v>
      </c>
      <c r="C8" s="181" t="s">
        <v>33</v>
      </c>
      <c r="D8" s="14">
        <f>SUM(E8:F8)</f>
        <v>873.90000000000009</v>
      </c>
      <c r="E8" s="14">
        <f t="shared" ref="E8:L8" si="0">SUM(E9:E9)</f>
        <v>873.90000000000009</v>
      </c>
      <c r="F8" s="14">
        <f t="shared" si="0"/>
        <v>0</v>
      </c>
      <c r="G8" s="14">
        <f t="shared" si="0"/>
        <v>0</v>
      </c>
      <c r="H8" s="14">
        <f t="shared" si="0"/>
        <v>0</v>
      </c>
      <c r="I8" s="14">
        <f t="shared" si="0"/>
        <v>0</v>
      </c>
      <c r="J8" s="14">
        <f t="shared" si="0"/>
        <v>0</v>
      </c>
      <c r="K8" s="14">
        <f t="shared" si="0"/>
        <v>0</v>
      </c>
      <c r="L8" s="14">
        <f t="shared" si="0"/>
        <v>85.5</v>
      </c>
      <c r="M8" s="182"/>
    </row>
    <row r="9" spans="1:13" ht="21.75" customHeight="1" x14ac:dyDescent="0.3">
      <c r="A9" s="16">
        <v>1</v>
      </c>
      <c r="B9" s="17" t="s">
        <v>112</v>
      </c>
      <c r="C9" s="16" t="s">
        <v>106</v>
      </c>
      <c r="D9" s="18">
        <f t="shared" ref="D9" si="1">SUM(E9:F9)</f>
        <v>873.90000000000009</v>
      </c>
      <c r="E9" s="18">
        <f>SUMIF('TK3'!$J$9:$J$11,'TH3'!C9,'TK3'!$G$9:$G$11)</f>
        <v>873.90000000000009</v>
      </c>
      <c r="F9" s="18">
        <f>SUMIF('TK2'!$S$15:$S$18,'TH2'!C9,'TK2'!$H$15:$H$18)</f>
        <v>0</v>
      </c>
      <c r="G9" s="18">
        <f>SUMIF('TK2'!$S$15:$S$18,'TH2'!C9,'TK2'!$I$15:$I$18)</f>
        <v>0</v>
      </c>
      <c r="H9" s="18">
        <f>SUMIF('TK2'!$S$15:$S$18,'TH2'!C9,'TK2'!$J$15:$J$18)</f>
        <v>0</v>
      </c>
      <c r="I9" s="18">
        <f t="shared" ref="I9:I11" si="2">SUM(G9:H9)</f>
        <v>0</v>
      </c>
      <c r="J9" s="18">
        <f>SUMIF('TK2'!$S$15:$S$18,'TH2'!C9,'TK2'!$L$15:$L$18)</f>
        <v>0</v>
      </c>
      <c r="K9" s="18">
        <f>SUMIF('TK2'!$S$15:$S$18,'TH2'!C9,'TK2'!$M$15:$M$18)</f>
        <v>0</v>
      </c>
      <c r="L9" s="18">
        <f>SUMIF('TK3'!$J$9:$J$11,'TH3'!C9,'TK3'!$I$9:$I$11)</f>
        <v>85.5</v>
      </c>
      <c r="M9" s="19"/>
    </row>
    <row r="10" spans="1:13" ht="18.75" customHeight="1" x14ac:dyDescent="0.3">
      <c r="A10" s="54" t="s">
        <v>36</v>
      </c>
      <c r="B10" s="21" t="s">
        <v>37</v>
      </c>
      <c r="C10" s="54" t="s">
        <v>38</v>
      </c>
      <c r="D10" s="22">
        <f t="shared" ref="D10:L10" si="3">SUM(D11:D11)</f>
        <v>338.3</v>
      </c>
      <c r="E10" s="23">
        <f t="shared" si="3"/>
        <v>338.3</v>
      </c>
      <c r="F10" s="23">
        <f t="shared" si="3"/>
        <v>0</v>
      </c>
      <c r="G10" s="23">
        <f t="shared" si="3"/>
        <v>834.3</v>
      </c>
      <c r="H10" s="23">
        <f t="shared" si="3"/>
        <v>804.6</v>
      </c>
      <c r="I10" s="23">
        <f t="shared" si="3"/>
        <v>1638.9</v>
      </c>
      <c r="J10" s="23">
        <f t="shared" si="3"/>
        <v>0</v>
      </c>
      <c r="K10" s="23">
        <f t="shared" si="3"/>
        <v>0</v>
      </c>
      <c r="L10" s="23">
        <f t="shared" si="3"/>
        <v>44.2</v>
      </c>
      <c r="M10" s="24"/>
    </row>
    <row r="11" spans="1:13" ht="18.75" customHeight="1" x14ac:dyDescent="0.3">
      <c r="A11" s="16">
        <v>1</v>
      </c>
      <c r="B11" s="17" t="s">
        <v>40</v>
      </c>
      <c r="C11" s="16" t="s">
        <v>14</v>
      </c>
      <c r="D11" s="18">
        <f t="shared" ref="D11" si="4">SUM(E11:F11)</f>
        <v>338.3</v>
      </c>
      <c r="E11" s="18">
        <f>SUMIF('TK3'!$J$9:$J$11,'TH3'!C11,'TK3'!$G$9:$G$11)</f>
        <v>338.3</v>
      </c>
      <c r="F11" s="18">
        <f>SUMIF('TK2'!$S$15:$S$18,'TH2'!C14,'TK2'!$H$15:$H$18)</f>
        <v>0</v>
      </c>
      <c r="G11" s="18">
        <f>SUMIF('TK2'!$S$15:$S$18,'TH2'!C14,'TK2'!$I$15:$I$18)</f>
        <v>834.3</v>
      </c>
      <c r="H11" s="18">
        <f>SUMIF('TK2'!$S$15:$S$18,'TH2'!C14,'TK2'!$J$15:$J$18)</f>
        <v>804.6</v>
      </c>
      <c r="I11" s="18">
        <f t="shared" si="2"/>
        <v>1638.9</v>
      </c>
      <c r="J11" s="18">
        <f>SUMIF('TK2'!$S$15:$S$18,'TH2'!C14,'TK2'!$L$15:$L$18)</f>
        <v>0</v>
      </c>
      <c r="K11" s="18">
        <f>SUMIF('TK2'!$S$15:$S$18,'TH2'!C14,'TK2'!$M$15:$M$18)</f>
        <v>0</v>
      </c>
      <c r="L11" s="18">
        <f>SUMIF('TK3'!$J$9:$J$11,'TH3'!C11,'TK3'!$I$9:$I$11)</f>
        <v>44.2</v>
      </c>
      <c r="M11" s="19"/>
    </row>
    <row r="12" spans="1:13" ht="18.75" customHeight="1" x14ac:dyDescent="0.3">
      <c r="A12" s="245" t="s">
        <v>58</v>
      </c>
      <c r="B12" s="245"/>
      <c r="C12" s="245"/>
      <c r="D12" s="14">
        <f>D8+D10</f>
        <v>1212.2</v>
      </c>
      <c r="E12" s="14">
        <f t="shared" ref="E12:L12" si="5">E8+E10</f>
        <v>1212.2</v>
      </c>
      <c r="F12" s="14">
        <f t="shared" si="5"/>
        <v>0</v>
      </c>
      <c r="G12" s="14">
        <f t="shared" si="5"/>
        <v>834.3</v>
      </c>
      <c r="H12" s="14">
        <f t="shared" si="5"/>
        <v>804.6</v>
      </c>
      <c r="I12" s="14">
        <f t="shared" si="5"/>
        <v>1638.9</v>
      </c>
      <c r="J12" s="14">
        <f t="shared" si="5"/>
        <v>0</v>
      </c>
      <c r="K12" s="14">
        <f t="shared" si="5"/>
        <v>0</v>
      </c>
      <c r="L12" s="14">
        <f t="shared" si="5"/>
        <v>129.69999999999999</v>
      </c>
      <c r="M12" s="182"/>
    </row>
    <row r="13" spans="1:13" ht="18.75" customHeight="1" x14ac:dyDescent="0.3">
      <c r="A13" s="254" t="s">
        <v>42</v>
      </c>
      <c r="B13" s="254"/>
      <c r="C13" s="254"/>
      <c r="D13" s="182">
        <f>SUM(E13:F13)</f>
        <v>3</v>
      </c>
      <c r="E13" s="182">
        <f>COUNT('TK3'!G9:G11)</f>
        <v>3</v>
      </c>
      <c r="F13" s="182">
        <f>COUNT('TK3'!H9:H11)</f>
        <v>0</v>
      </c>
      <c r="G13" s="182">
        <f>COUNT('TK3'!I9:I11)</f>
        <v>3</v>
      </c>
      <c r="H13" s="182">
        <f>COUNT('TK3'!J9:J11)</f>
        <v>0</v>
      </c>
      <c r="I13" s="182">
        <f>COUNT('TK3'!K9:K11)</f>
        <v>3</v>
      </c>
      <c r="J13" s="182">
        <f>COUNT('TK3'!L9:L11)</f>
        <v>3</v>
      </c>
      <c r="K13" s="182">
        <f>COUNT('TK3'!M9:M11)</f>
        <v>3</v>
      </c>
      <c r="L13" s="182">
        <f>E13</f>
        <v>3</v>
      </c>
      <c r="M13" s="182"/>
    </row>
    <row r="14" spans="1:13" ht="18.75" customHeight="1" x14ac:dyDescent="0.3">
      <c r="A14" s="66"/>
      <c r="B14" s="66"/>
      <c r="C14" s="66"/>
      <c r="D14" s="66"/>
      <c r="E14" s="66"/>
      <c r="F14" s="66"/>
      <c r="G14" s="66"/>
      <c r="H14" s="66"/>
      <c r="I14" s="66"/>
      <c r="J14" s="66"/>
      <c r="K14" s="66"/>
      <c r="L14" s="66"/>
      <c r="M14" s="66"/>
    </row>
    <row r="15" spans="1:13" ht="18.75" customHeight="1" x14ac:dyDescent="0.3">
      <c r="A15" s="252" t="s">
        <v>76</v>
      </c>
      <c r="B15" s="252"/>
      <c r="C15" s="252"/>
      <c r="D15" s="252"/>
      <c r="E15" s="252" t="s">
        <v>76</v>
      </c>
      <c r="F15" s="252"/>
      <c r="G15" s="252"/>
      <c r="H15" s="252"/>
      <c r="I15" s="252"/>
      <c r="J15" s="252"/>
      <c r="K15" s="252"/>
      <c r="L15" s="252"/>
      <c r="M15" s="252"/>
    </row>
    <row r="16" spans="1:13" ht="18.75" customHeight="1" x14ac:dyDescent="0.3">
      <c r="A16" s="4"/>
      <c r="B16" s="28"/>
      <c r="C16" s="28"/>
      <c r="D16" s="28"/>
      <c r="E16" s="253" t="s">
        <v>18</v>
      </c>
      <c r="F16" s="253"/>
      <c r="G16" s="253"/>
      <c r="H16" s="253"/>
      <c r="I16" s="253"/>
      <c r="J16" s="253"/>
      <c r="K16" s="253"/>
      <c r="L16" s="253"/>
      <c r="M16" s="253"/>
    </row>
    <row r="17" spans="1:13" ht="18.75" customHeight="1" x14ac:dyDescent="0.3">
      <c r="A17" s="253" t="s">
        <v>43</v>
      </c>
      <c r="B17" s="253"/>
      <c r="C17" s="253"/>
      <c r="D17" s="253"/>
      <c r="E17" s="253" t="s">
        <v>77</v>
      </c>
      <c r="F17" s="253"/>
      <c r="G17" s="253"/>
      <c r="H17" s="253"/>
      <c r="I17" s="253"/>
      <c r="J17" s="253"/>
      <c r="K17" s="253"/>
      <c r="L17" s="253"/>
      <c r="M17" s="253"/>
    </row>
    <row r="18" spans="1:13" ht="18.75" customHeight="1" x14ac:dyDescent="0.3">
      <c r="A18" s="180"/>
      <c r="B18" s="180"/>
      <c r="C18" s="180"/>
      <c r="D18" s="180"/>
      <c r="E18" s="253" t="s">
        <v>78</v>
      </c>
      <c r="F18" s="253"/>
      <c r="G18" s="253"/>
      <c r="H18" s="253"/>
      <c r="I18" s="253"/>
      <c r="J18" s="253"/>
      <c r="K18" s="253"/>
      <c r="L18" s="253"/>
      <c r="M18" s="253"/>
    </row>
    <row r="19" spans="1:13" ht="18.75" customHeight="1" x14ac:dyDescent="0.3">
      <c r="A19" s="4"/>
      <c r="B19" s="5"/>
      <c r="C19" s="5"/>
      <c r="D19" s="5"/>
      <c r="E19" s="5"/>
      <c r="F19" s="4"/>
      <c r="G19" s="4"/>
      <c r="H19" s="4"/>
      <c r="I19" s="4"/>
      <c r="J19" s="4"/>
      <c r="K19" s="4"/>
      <c r="L19" s="4"/>
      <c r="M19" s="4"/>
    </row>
    <row r="20" spans="1:13" ht="18.75" customHeight="1" x14ac:dyDescent="0.3">
      <c r="A20" s="4"/>
      <c r="B20" s="5"/>
      <c r="C20" s="4"/>
      <c r="D20" s="4"/>
      <c r="E20" s="4"/>
      <c r="F20" s="4"/>
      <c r="G20" s="4"/>
      <c r="H20" s="4"/>
      <c r="I20" s="4"/>
      <c r="J20" s="4"/>
      <c r="K20" s="4"/>
      <c r="L20" s="4"/>
      <c r="M20" s="4"/>
    </row>
    <row r="21" spans="1:13" ht="18.75" customHeight="1" x14ac:dyDescent="0.3">
      <c r="A21" s="4"/>
      <c r="B21" s="4"/>
      <c r="C21" s="4"/>
      <c r="D21" s="4"/>
      <c r="E21" s="4"/>
      <c r="F21" s="4"/>
      <c r="G21" s="4"/>
      <c r="H21" s="4"/>
      <c r="I21" s="4"/>
      <c r="J21" s="4"/>
      <c r="K21" s="4"/>
      <c r="L21" s="4"/>
      <c r="M21" s="4"/>
    </row>
    <row r="22" spans="1:13" ht="18.75" customHeight="1" x14ac:dyDescent="0.3">
      <c r="A22" s="253" t="s">
        <v>67</v>
      </c>
      <c r="B22" s="253"/>
      <c r="C22" s="253"/>
      <c r="D22" s="253"/>
      <c r="E22" s="253" t="s">
        <v>108</v>
      </c>
      <c r="F22" s="253"/>
      <c r="G22" s="253"/>
      <c r="H22" s="253"/>
      <c r="I22" s="253"/>
      <c r="J22" s="253"/>
      <c r="K22" s="253"/>
      <c r="L22" s="253"/>
      <c r="M22" s="253"/>
    </row>
    <row r="26" spans="1:13" ht="18.75" customHeight="1" x14ac:dyDescent="0.3">
      <c r="B26" s="31"/>
    </row>
    <row r="29" spans="1:13" ht="18.75" customHeight="1" x14ac:dyDescent="0.3">
      <c r="B29" s="25"/>
      <c r="C29" s="25"/>
      <c r="D29" s="25"/>
      <c r="E29" s="25"/>
      <c r="F29" s="25"/>
      <c r="G29" s="25"/>
      <c r="H29" s="25"/>
      <c r="I29" s="25"/>
      <c r="J29" s="25"/>
      <c r="K29" s="25"/>
      <c r="L29" s="25"/>
    </row>
  </sheetData>
  <mergeCells count="24">
    <mergeCell ref="A22:D22"/>
    <mergeCell ref="E22:M22"/>
    <mergeCell ref="A15:D15"/>
    <mergeCell ref="E15:M15"/>
    <mergeCell ref="E16:M16"/>
    <mergeCell ref="A17:D17"/>
    <mergeCell ref="E17:M17"/>
    <mergeCell ref="E18:M18"/>
    <mergeCell ref="A13:C13"/>
    <mergeCell ref="A1:M1"/>
    <mergeCell ref="A2:M2"/>
    <mergeCell ref="A3:M3"/>
    <mergeCell ref="A4:B4"/>
    <mergeCell ref="A5:A7"/>
    <mergeCell ref="B5:B7"/>
    <mergeCell ref="C5:C7"/>
    <mergeCell ref="D5:L5"/>
    <mergeCell ref="M5:M7"/>
    <mergeCell ref="D6:D7"/>
    <mergeCell ref="E6:E7"/>
    <mergeCell ref="F6:F7"/>
    <mergeCell ref="G6:I6"/>
    <mergeCell ref="J6:L7"/>
    <mergeCell ref="A12:C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opLeftCell="B1" workbookViewId="0">
      <selection activeCell="O9" sqref="O9:O10"/>
    </sheetView>
  </sheetViews>
  <sheetFormatPr defaultColWidth="9.109375" defaultRowHeight="15.6" x14ac:dyDescent="0.3"/>
  <cols>
    <col min="1" max="1" width="0" style="109" hidden="1" customWidth="1"/>
    <col min="2" max="2" width="5.109375" style="70" customWidth="1"/>
    <col min="3" max="3" width="23.88671875" style="84" customWidth="1"/>
    <col min="4" max="4" width="6" style="70" customWidth="1"/>
    <col min="5" max="5" width="7.21875" style="91" customWidth="1"/>
    <col min="6" max="6" width="9.88671875" style="63" customWidth="1"/>
    <col min="7" max="7" width="9.109375" style="63" customWidth="1"/>
    <col min="8" max="8" width="10.21875" style="63" hidden="1" customWidth="1"/>
    <col min="9" max="9" width="10.33203125" style="63" hidden="1" customWidth="1"/>
    <col min="10" max="13" width="10" style="63" hidden="1" customWidth="1"/>
    <col min="14" max="14" width="13.21875" style="63" hidden="1" customWidth="1"/>
    <col min="15" max="15" width="13.21875" style="63" customWidth="1"/>
    <col min="16" max="16" width="11.77734375" style="91" customWidth="1"/>
    <col min="17" max="17" width="4.6640625" style="70" customWidth="1"/>
    <col min="18" max="18" width="8.88671875" style="70" customWidth="1"/>
    <col min="19" max="19" width="8.77734375" style="70" customWidth="1"/>
    <col min="20" max="20" width="10.88671875" style="70" customWidth="1"/>
    <col min="21" max="21" width="12" style="70" customWidth="1"/>
    <col min="22" max="22" width="11" style="70" hidden="1" customWidth="1"/>
    <col min="23" max="23" width="11.21875" style="70" hidden="1" customWidth="1"/>
    <col min="24" max="24" width="19.6640625" style="70" customWidth="1"/>
    <col min="25" max="25" width="11" style="109" customWidth="1"/>
    <col min="26" max="26" width="20.33203125" style="109" customWidth="1"/>
    <col min="27" max="27" width="28.6640625" style="109" customWidth="1"/>
    <col min="28" max="28" width="28.6640625" style="143" customWidth="1"/>
    <col min="29" max="29" width="24.33203125" style="109" customWidth="1"/>
    <col min="30" max="30" width="21.21875" style="109" customWidth="1"/>
    <col min="31" max="16384" width="9.109375" style="109"/>
  </cols>
  <sheetData>
    <row r="1" spans="1:32" ht="20.399999999999999" x14ac:dyDescent="0.3">
      <c r="B1" s="234" t="s">
        <v>0</v>
      </c>
      <c r="C1" s="234"/>
      <c r="D1" s="234"/>
      <c r="E1" s="234"/>
      <c r="F1" s="234"/>
      <c r="G1" s="234"/>
      <c r="H1" s="234"/>
      <c r="I1" s="234"/>
      <c r="J1" s="234"/>
      <c r="K1" s="234"/>
      <c r="L1" s="234"/>
      <c r="M1" s="234"/>
      <c r="N1" s="234"/>
      <c r="O1" s="234"/>
      <c r="P1" s="234"/>
      <c r="Q1" s="234"/>
      <c r="R1" s="234"/>
      <c r="S1" s="234"/>
      <c r="T1" s="234"/>
      <c r="U1" s="234"/>
      <c r="V1" s="234"/>
      <c r="W1" s="234"/>
      <c r="X1" s="234"/>
    </row>
    <row r="2" spans="1:32" ht="40.5" customHeight="1" x14ac:dyDescent="0.3">
      <c r="B2" s="235" t="s">
        <v>63</v>
      </c>
      <c r="C2" s="235"/>
      <c r="D2" s="235"/>
      <c r="E2" s="235"/>
      <c r="F2" s="235"/>
      <c r="G2" s="235"/>
      <c r="H2" s="235"/>
      <c r="I2" s="235"/>
      <c r="J2" s="235"/>
      <c r="K2" s="235"/>
      <c r="L2" s="235"/>
      <c r="M2" s="235"/>
      <c r="N2" s="235"/>
      <c r="O2" s="235"/>
      <c r="P2" s="235"/>
      <c r="Q2" s="235"/>
      <c r="R2" s="235"/>
      <c r="S2" s="235"/>
      <c r="T2" s="235"/>
      <c r="U2" s="235"/>
      <c r="V2" s="235"/>
      <c r="W2" s="235"/>
      <c r="X2" s="235"/>
    </row>
    <row r="3" spans="1:32" ht="18" x14ac:dyDescent="0.3">
      <c r="B3" s="236" t="s">
        <v>44</v>
      </c>
      <c r="C3" s="236"/>
      <c r="D3" s="236"/>
      <c r="E3" s="236"/>
      <c r="F3" s="236"/>
      <c r="G3" s="236"/>
      <c r="H3" s="236"/>
      <c r="I3" s="236"/>
      <c r="J3" s="236"/>
      <c r="K3" s="236"/>
      <c r="L3" s="236"/>
      <c r="M3" s="236"/>
      <c r="N3" s="236"/>
      <c r="O3" s="236"/>
      <c r="P3" s="236"/>
      <c r="Q3" s="236"/>
      <c r="R3" s="236"/>
      <c r="S3" s="236"/>
      <c r="T3" s="236"/>
      <c r="U3" s="236"/>
      <c r="V3" s="236"/>
      <c r="W3" s="236"/>
      <c r="X3" s="236"/>
    </row>
    <row r="4" spans="1:32" ht="18" x14ac:dyDescent="0.3">
      <c r="B4" s="150"/>
      <c r="C4" s="69"/>
      <c r="D4" s="150"/>
      <c r="E4" s="150"/>
      <c r="F4" s="60"/>
      <c r="G4" s="60"/>
      <c r="H4" s="60"/>
      <c r="I4" s="60"/>
      <c r="J4" s="60"/>
      <c r="K4" s="60"/>
      <c r="L4" s="60"/>
      <c r="M4" s="60"/>
      <c r="N4" s="60"/>
      <c r="O4" s="60"/>
      <c r="P4" s="150"/>
      <c r="X4" s="71" t="s">
        <v>56</v>
      </c>
    </row>
    <row r="5" spans="1:32" ht="34.5" customHeight="1" x14ac:dyDescent="0.3">
      <c r="B5" s="237" t="s">
        <v>1</v>
      </c>
      <c r="C5" s="227" t="s">
        <v>68</v>
      </c>
      <c r="D5" s="227"/>
      <c r="E5" s="227"/>
      <c r="F5" s="227"/>
      <c r="G5" s="227"/>
      <c r="H5" s="227"/>
      <c r="I5" s="227"/>
      <c r="J5" s="227"/>
      <c r="K5" s="227"/>
      <c r="L5" s="227"/>
      <c r="M5" s="227"/>
      <c r="N5" s="227"/>
      <c r="O5" s="227"/>
      <c r="P5" s="227"/>
      <c r="Q5" s="256" t="s">
        <v>48</v>
      </c>
      <c r="R5" s="256"/>
      <c r="S5" s="256"/>
      <c r="T5" s="256"/>
      <c r="U5" s="227" t="s">
        <v>2</v>
      </c>
      <c r="V5" s="230" t="s">
        <v>65</v>
      </c>
      <c r="W5" s="227" t="s">
        <v>64</v>
      </c>
      <c r="X5" s="237" t="s">
        <v>3</v>
      </c>
      <c r="Y5" s="277" t="s">
        <v>80</v>
      </c>
      <c r="AC5" s="274" t="s">
        <v>53</v>
      </c>
    </row>
    <row r="6" spans="1:32" ht="20.25" hidden="1" customHeight="1" x14ac:dyDescent="0.3">
      <c r="B6" s="237"/>
      <c r="C6" s="227" t="s">
        <v>4</v>
      </c>
      <c r="D6" s="227" t="s">
        <v>5</v>
      </c>
      <c r="E6" s="227" t="s">
        <v>6</v>
      </c>
      <c r="F6" s="229" t="s">
        <v>7</v>
      </c>
      <c r="G6" s="229"/>
      <c r="H6" s="229"/>
      <c r="I6" s="229"/>
      <c r="J6" s="229"/>
      <c r="K6" s="222" t="s">
        <v>71</v>
      </c>
      <c r="L6" s="223"/>
      <c r="M6" s="224"/>
      <c r="N6" s="161"/>
      <c r="O6" s="161"/>
      <c r="P6" s="227" t="s">
        <v>8</v>
      </c>
      <c r="Q6" s="227" t="s">
        <v>9</v>
      </c>
      <c r="R6" s="227" t="s">
        <v>6</v>
      </c>
      <c r="S6" s="228" t="s">
        <v>10</v>
      </c>
      <c r="T6" s="227" t="s">
        <v>8</v>
      </c>
      <c r="U6" s="227"/>
      <c r="V6" s="231"/>
      <c r="W6" s="227"/>
      <c r="X6" s="237"/>
      <c r="Y6" s="278"/>
      <c r="AC6" s="275"/>
    </row>
    <row r="7" spans="1:32" ht="20.25" customHeight="1" x14ac:dyDescent="0.3">
      <c r="B7" s="237"/>
      <c r="C7" s="227"/>
      <c r="D7" s="227"/>
      <c r="E7" s="227"/>
      <c r="F7" s="229" t="s">
        <v>49</v>
      </c>
      <c r="G7" s="229" t="s">
        <v>11</v>
      </c>
      <c r="H7" s="229" t="s">
        <v>69</v>
      </c>
      <c r="I7" s="229"/>
      <c r="J7" s="229"/>
      <c r="K7" s="222" t="s">
        <v>81</v>
      </c>
      <c r="L7" s="223"/>
      <c r="M7" s="224"/>
      <c r="N7" s="225" t="s">
        <v>82</v>
      </c>
      <c r="O7" s="225" t="s">
        <v>61</v>
      </c>
      <c r="P7" s="227"/>
      <c r="Q7" s="227"/>
      <c r="R7" s="227"/>
      <c r="S7" s="228"/>
      <c r="T7" s="227"/>
      <c r="U7" s="227"/>
      <c r="V7" s="231"/>
      <c r="W7" s="227"/>
      <c r="X7" s="237"/>
      <c r="Y7" s="278"/>
      <c r="AC7" s="275"/>
    </row>
    <row r="8" spans="1:32" ht="37.5" customHeight="1" x14ac:dyDescent="0.3">
      <c r="B8" s="237"/>
      <c r="C8" s="227"/>
      <c r="D8" s="227"/>
      <c r="E8" s="227"/>
      <c r="F8" s="229"/>
      <c r="G8" s="229"/>
      <c r="H8" s="153" t="s">
        <v>59</v>
      </c>
      <c r="I8" s="153" t="s">
        <v>60</v>
      </c>
      <c r="J8" s="153" t="s">
        <v>61</v>
      </c>
      <c r="K8" s="153" t="s">
        <v>59</v>
      </c>
      <c r="L8" s="153" t="s">
        <v>60</v>
      </c>
      <c r="M8" s="153" t="s">
        <v>61</v>
      </c>
      <c r="N8" s="226"/>
      <c r="O8" s="226"/>
      <c r="P8" s="227"/>
      <c r="Q8" s="227"/>
      <c r="R8" s="227"/>
      <c r="S8" s="228"/>
      <c r="T8" s="227"/>
      <c r="U8" s="227"/>
      <c r="V8" s="232"/>
      <c r="W8" s="227"/>
      <c r="X8" s="237"/>
      <c r="Y8" s="279"/>
      <c r="AC8" s="276"/>
    </row>
    <row r="9" spans="1:32" ht="18" customHeight="1" x14ac:dyDescent="0.3">
      <c r="B9" s="93">
        <v>1</v>
      </c>
      <c r="C9" s="156" t="s">
        <v>45</v>
      </c>
      <c r="D9" s="92">
        <v>4</v>
      </c>
      <c r="E9" s="92">
        <v>431</v>
      </c>
      <c r="F9" s="157">
        <v>610.9</v>
      </c>
      <c r="G9" s="157"/>
      <c r="H9" s="157"/>
      <c r="I9" s="157"/>
      <c r="J9" s="157"/>
      <c r="K9" s="157"/>
      <c r="L9" s="157"/>
      <c r="M9" s="157"/>
      <c r="N9" s="157">
        <v>53.4</v>
      </c>
      <c r="O9" s="157">
        <f>SUM(M9:N9)</f>
        <v>53.4</v>
      </c>
      <c r="P9" s="92" t="s">
        <v>12</v>
      </c>
      <c r="Q9" s="92">
        <v>22</v>
      </c>
      <c r="R9" s="92">
        <v>431</v>
      </c>
      <c r="S9" s="46">
        <v>610.9</v>
      </c>
      <c r="T9" s="92" t="s">
        <v>12</v>
      </c>
      <c r="U9" s="93"/>
      <c r="V9" s="72"/>
      <c r="W9" s="72"/>
      <c r="X9" s="93"/>
      <c r="Y9" s="159"/>
      <c r="AA9" s="113">
        <f>F9-N9</f>
        <v>557.5</v>
      </c>
      <c r="AC9" s="158"/>
      <c r="AF9" s="113"/>
    </row>
    <row r="10" spans="1:32" ht="46.8" x14ac:dyDescent="0.3">
      <c r="B10" s="93">
        <f>MAX($B$9:B9)+1</f>
        <v>2</v>
      </c>
      <c r="C10" s="156" t="s">
        <v>84</v>
      </c>
      <c r="D10" s="92">
        <v>4</v>
      </c>
      <c r="E10" s="92">
        <v>583</v>
      </c>
      <c r="F10" s="157">
        <v>1058.4000000000001</v>
      </c>
      <c r="G10" s="157"/>
      <c r="H10" s="157"/>
      <c r="I10" s="157"/>
      <c r="J10" s="157"/>
      <c r="K10" s="157"/>
      <c r="L10" s="157"/>
      <c r="M10" s="157"/>
      <c r="N10" s="157">
        <v>13.2</v>
      </c>
      <c r="O10" s="157">
        <f t="shared" ref="O10" si="0">SUM(M10:N10)</f>
        <v>13.2</v>
      </c>
      <c r="P10" s="92" t="s">
        <v>12</v>
      </c>
      <c r="Q10" s="92">
        <v>22</v>
      </c>
      <c r="R10" s="92">
        <v>583</v>
      </c>
      <c r="S10" s="46">
        <v>1058.4000000000001</v>
      </c>
      <c r="T10" s="92" t="s">
        <v>12</v>
      </c>
      <c r="U10" s="93" t="s">
        <v>115</v>
      </c>
      <c r="V10" s="72"/>
      <c r="W10" s="72"/>
      <c r="X10" s="93"/>
      <c r="Y10" s="159"/>
      <c r="Z10" s="109" t="s">
        <v>116</v>
      </c>
      <c r="AA10" s="113">
        <f>F10-N10</f>
        <v>1045.2</v>
      </c>
      <c r="AC10" s="158"/>
      <c r="AF10" s="113"/>
    </row>
    <row r="11" spans="1:32" x14ac:dyDescent="0.3">
      <c r="A11" s="109" t="str">
        <f t="shared" ref="A11:A16" si="1">D11&amp;"-"&amp;E11</f>
        <v>-</v>
      </c>
      <c r="B11" s="237" t="s">
        <v>17</v>
      </c>
      <c r="C11" s="237"/>
      <c r="D11" s="56"/>
      <c r="E11" s="56"/>
      <c r="F11" s="57">
        <f t="shared" ref="F11:O11" si="2">SUM(F9:F10)</f>
        <v>1669.3000000000002</v>
      </c>
      <c r="G11" s="57">
        <f t="shared" si="2"/>
        <v>0</v>
      </c>
      <c r="H11" s="57">
        <f t="shared" si="2"/>
        <v>0</v>
      </c>
      <c r="I11" s="57">
        <f t="shared" si="2"/>
        <v>0</v>
      </c>
      <c r="J11" s="57">
        <f t="shared" si="2"/>
        <v>0</v>
      </c>
      <c r="K11" s="57">
        <f t="shared" si="2"/>
        <v>0</v>
      </c>
      <c r="L11" s="57">
        <f t="shared" si="2"/>
        <v>0</v>
      </c>
      <c r="M11" s="57">
        <f t="shared" si="2"/>
        <v>0</v>
      </c>
      <c r="N11" s="57">
        <f t="shared" si="2"/>
        <v>66.599999999999994</v>
      </c>
      <c r="O11" s="57">
        <f t="shared" si="2"/>
        <v>66.599999999999994</v>
      </c>
      <c r="P11" s="151"/>
      <c r="Q11" s="151"/>
      <c r="R11" s="151"/>
      <c r="S11" s="151"/>
      <c r="T11" s="151"/>
      <c r="U11" s="151"/>
      <c r="V11" s="151"/>
      <c r="W11" s="151"/>
      <c r="X11" s="151"/>
    </row>
    <row r="12" spans="1:32" x14ac:dyDescent="0.3">
      <c r="A12" s="109" t="str">
        <f t="shared" si="1"/>
        <v>-</v>
      </c>
      <c r="B12" s="152"/>
      <c r="C12" s="73"/>
      <c r="D12" s="152"/>
      <c r="E12" s="152"/>
      <c r="F12" s="154"/>
      <c r="G12" s="154"/>
      <c r="H12" s="154"/>
      <c r="I12" s="154"/>
      <c r="J12" s="154"/>
      <c r="K12" s="154"/>
      <c r="L12" s="154"/>
      <c r="M12" s="154"/>
      <c r="N12" s="168"/>
      <c r="O12" s="168"/>
      <c r="P12" s="152"/>
      <c r="Q12" s="152"/>
      <c r="R12" s="152"/>
      <c r="S12" s="152"/>
      <c r="T12" s="152"/>
      <c r="U12" s="152"/>
      <c r="V12" s="152"/>
      <c r="W12" s="152"/>
      <c r="X12" s="152"/>
    </row>
    <row r="13" spans="1:32" ht="16.8" x14ac:dyDescent="0.3">
      <c r="A13" s="109" t="str">
        <f t="shared" si="1"/>
        <v>-</v>
      </c>
      <c r="B13" s="218" t="s">
        <v>74</v>
      </c>
      <c r="C13" s="218"/>
      <c r="D13" s="218"/>
      <c r="E13" s="218"/>
      <c r="F13" s="218"/>
      <c r="G13" s="218"/>
      <c r="H13" s="218"/>
      <c r="I13" s="218"/>
      <c r="J13" s="218"/>
      <c r="K13" s="218"/>
      <c r="L13" s="218"/>
      <c r="M13" s="218" t="s">
        <v>74</v>
      </c>
      <c r="N13" s="218"/>
      <c r="O13" s="218"/>
      <c r="P13" s="218"/>
      <c r="Q13" s="218"/>
      <c r="R13" s="218"/>
      <c r="S13" s="218"/>
      <c r="T13" s="218"/>
      <c r="U13" s="218"/>
      <c r="V13" s="218"/>
      <c r="W13" s="218"/>
      <c r="X13" s="218"/>
    </row>
    <row r="14" spans="1:32" ht="16.8" x14ac:dyDescent="0.3">
      <c r="A14" s="109" t="str">
        <f t="shared" si="1"/>
        <v>-</v>
      </c>
      <c r="B14" s="74"/>
      <c r="C14" s="75"/>
      <c r="D14" s="74"/>
      <c r="J14" s="136"/>
      <c r="K14" s="136"/>
      <c r="L14" s="136"/>
      <c r="M14" s="219" t="s">
        <v>18</v>
      </c>
      <c r="N14" s="219"/>
      <c r="O14" s="219"/>
      <c r="P14" s="219"/>
      <c r="Q14" s="219"/>
      <c r="R14" s="219"/>
      <c r="S14" s="219"/>
      <c r="T14" s="219"/>
      <c r="U14" s="219"/>
      <c r="V14" s="219"/>
      <c r="W14" s="219"/>
      <c r="X14" s="219"/>
      <c r="Y14" s="113"/>
      <c r="Z14" s="109">
        <v>53.4</v>
      </c>
      <c r="AA14" s="113">
        <v>54.3</v>
      </c>
      <c r="AB14" s="144"/>
    </row>
    <row r="15" spans="1:32" ht="16.8" x14ac:dyDescent="0.3">
      <c r="A15" s="109" t="str">
        <f t="shared" si="1"/>
        <v>-</v>
      </c>
      <c r="B15" s="220" t="s">
        <v>19</v>
      </c>
      <c r="C15" s="220"/>
      <c r="D15" s="220"/>
      <c r="E15" s="220"/>
      <c r="F15" s="220"/>
      <c r="G15" s="220"/>
      <c r="H15" s="220"/>
      <c r="I15" s="220"/>
      <c r="J15" s="220"/>
      <c r="K15" s="220"/>
      <c r="L15" s="220"/>
      <c r="M15" s="220" t="s">
        <v>77</v>
      </c>
      <c r="N15" s="220"/>
      <c r="O15" s="220"/>
      <c r="P15" s="220"/>
      <c r="Q15" s="220"/>
      <c r="R15" s="220"/>
      <c r="S15" s="220"/>
      <c r="T15" s="220"/>
      <c r="U15" s="220"/>
      <c r="V15" s="220"/>
      <c r="W15" s="220"/>
      <c r="X15" s="220"/>
      <c r="Z15" s="109">
        <v>1880.2</v>
      </c>
      <c r="AA15" s="109">
        <v>1880.3</v>
      </c>
    </row>
    <row r="16" spans="1:32" ht="16.8" x14ac:dyDescent="0.3">
      <c r="A16" s="109" t="str">
        <f t="shared" si="1"/>
        <v>-</v>
      </c>
      <c r="B16" s="74"/>
      <c r="C16" s="75"/>
      <c r="D16" s="74"/>
      <c r="F16" s="63" t="s">
        <v>20</v>
      </c>
      <c r="J16" s="62"/>
      <c r="K16" s="62"/>
      <c r="L16" s="62"/>
      <c r="M16" s="280" t="s">
        <v>78</v>
      </c>
      <c r="N16" s="280"/>
      <c r="O16" s="280"/>
      <c r="P16" s="280"/>
      <c r="Q16" s="280"/>
      <c r="R16" s="280"/>
      <c r="S16" s="280"/>
      <c r="T16" s="280"/>
      <c r="U16" s="280"/>
      <c r="V16" s="280"/>
      <c r="W16" s="280"/>
      <c r="X16" s="280"/>
      <c r="Z16" s="109">
        <v>13.2</v>
      </c>
      <c r="AA16" s="109">
        <v>266.10000000000002</v>
      </c>
    </row>
    <row r="17" spans="2:33" x14ac:dyDescent="0.3">
      <c r="B17" s="91"/>
      <c r="C17" s="76"/>
      <c r="D17" s="77"/>
      <c r="E17" s="78"/>
      <c r="Q17" s="78"/>
      <c r="R17" s="77"/>
      <c r="S17" s="79"/>
      <c r="T17" s="91"/>
      <c r="U17" s="91"/>
      <c r="V17" s="91"/>
      <c r="W17" s="91"/>
      <c r="X17" s="91"/>
      <c r="Z17" s="109">
        <v>54.3</v>
      </c>
      <c r="AA17" s="109">
        <v>136.19999999999999</v>
      </c>
      <c r="AG17" s="114"/>
    </row>
    <row r="18" spans="2:33" ht="16.8" x14ac:dyDescent="0.3">
      <c r="B18" s="74"/>
      <c r="C18" s="75"/>
      <c r="D18" s="74"/>
      <c r="E18" s="77"/>
      <c r="J18" s="62"/>
      <c r="K18" s="62"/>
      <c r="L18" s="62"/>
      <c r="M18" s="62"/>
      <c r="N18" s="62"/>
      <c r="O18" s="62"/>
      <c r="P18" s="74"/>
      <c r="Q18" s="80"/>
      <c r="R18" s="74"/>
      <c r="S18" s="74"/>
      <c r="T18" s="74"/>
      <c r="U18" s="74"/>
      <c r="V18" s="74"/>
      <c r="W18" s="74"/>
      <c r="X18" s="74"/>
      <c r="Z18" s="109">
        <v>266.10000000000002</v>
      </c>
    </row>
    <row r="19" spans="2:33" ht="16.8" x14ac:dyDescent="0.3">
      <c r="B19" s="74"/>
      <c r="C19" s="75"/>
      <c r="D19" s="74"/>
      <c r="E19" s="81"/>
      <c r="J19" s="62"/>
      <c r="K19" s="62"/>
      <c r="L19" s="62"/>
      <c r="M19" s="62"/>
      <c r="N19" s="62"/>
      <c r="O19" s="62"/>
      <c r="P19" s="74"/>
      <c r="Q19" s="74"/>
      <c r="R19" s="74"/>
      <c r="S19" s="74"/>
      <c r="T19" s="74"/>
      <c r="U19" s="74"/>
      <c r="V19" s="74"/>
      <c r="W19" s="74"/>
      <c r="X19" s="74"/>
      <c r="Z19" s="109">
        <v>136.19999999999999</v>
      </c>
    </row>
    <row r="20" spans="2:33" ht="16.8" x14ac:dyDescent="0.3">
      <c r="B20" s="74"/>
      <c r="C20" s="75"/>
      <c r="D20" s="74"/>
      <c r="E20" s="81"/>
      <c r="J20" s="62"/>
      <c r="K20" s="62"/>
      <c r="L20" s="62"/>
      <c r="M20" s="62"/>
      <c r="N20" s="62"/>
      <c r="O20" s="62"/>
      <c r="P20" s="74"/>
      <c r="Q20" s="74"/>
      <c r="R20" s="74"/>
      <c r="S20" s="74"/>
      <c r="T20" s="74"/>
      <c r="U20" s="74"/>
      <c r="V20" s="74"/>
      <c r="W20" s="74"/>
      <c r="X20" s="74"/>
    </row>
    <row r="21" spans="2:33" ht="16.8" x14ac:dyDescent="0.3">
      <c r="B21" s="219" t="s">
        <v>66</v>
      </c>
      <c r="C21" s="219"/>
      <c r="D21" s="219"/>
      <c r="E21" s="219"/>
      <c r="F21" s="219"/>
      <c r="G21" s="219"/>
      <c r="H21" s="219"/>
      <c r="I21" s="219"/>
      <c r="J21" s="219"/>
      <c r="K21" s="219"/>
      <c r="L21" s="219"/>
      <c r="M21" s="219" t="s">
        <v>108</v>
      </c>
      <c r="N21" s="219"/>
      <c r="O21" s="219"/>
      <c r="P21" s="219"/>
      <c r="Q21" s="219"/>
      <c r="R21" s="219"/>
      <c r="S21" s="219"/>
      <c r="T21" s="219"/>
      <c r="U21" s="219"/>
      <c r="V21" s="219"/>
      <c r="W21" s="219"/>
      <c r="X21" s="219"/>
      <c r="Z21" s="109">
        <f>SUM(Z14:Z19)</f>
        <v>2403.4</v>
      </c>
    </row>
    <row r="22" spans="2:33" ht="16.8" x14ac:dyDescent="0.3">
      <c r="B22" s="218" t="s">
        <v>75</v>
      </c>
      <c r="C22" s="218"/>
      <c r="D22" s="218"/>
      <c r="E22" s="218"/>
      <c r="F22" s="218"/>
      <c r="G22" s="218"/>
      <c r="H22" s="218"/>
      <c r="I22" s="218"/>
      <c r="J22" s="218"/>
      <c r="K22" s="218"/>
      <c r="L22" s="218"/>
      <c r="M22" s="218" t="s">
        <v>75</v>
      </c>
      <c r="N22" s="218"/>
      <c r="O22" s="218"/>
      <c r="P22" s="218"/>
      <c r="Q22" s="218"/>
      <c r="R22" s="218"/>
      <c r="S22" s="218"/>
      <c r="T22" s="218"/>
      <c r="U22" s="218"/>
      <c r="V22" s="218"/>
      <c r="W22" s="218"/>
      <c r="X22" s="218"/>
      <c r="Z22" s="114">
        <f>Z21-O11</f>
        <v>2336.8000000000002</v>
      </c>
      <c r="AD22" s="114"/>
      <c r="AG22" s="114"/>
    </row>
    <row r="23" spans="2:33" ht="16.8" x14ac:dyDescent="0.3">
      <c r="B23" s="146"/>
      <c r="C23" s="82"/>
      <c r="D23" s="146"/>
      <c r="E23" s="81"/>
      <c r="F23" s="83"/>
      <c r="G23" s="83"/>
      <c r="H23" s="83"/>
      <c r="I23" s="83"/>
      <c r="J23" s="137"/>
      <c r="K23" s="137"/>
      <c r="L23" s="137"/>
      <c r="M23" s="220" t="s">
        <v>52</v>
      </c>
      <c r="N23" s="220"/>
      <c r="O23" s="220"/>
      <c r="P23" s="220"/>
      <c r="Q23" s="220"/>
      <c r="R23" s="220"/>
      <c r="S23" s="220"/>
      <c r="T23" s="220"/>
      <c r="U23" s="220"/>
      <c r="V23" s="220"/>
      <c r="W23" s="220"/>
      <c r="X23" s="220"/>
    </row>
    <row r="24" spans="2:33" ht="16.8" x14ac:dyDescent="0.3">
      <c r="B24" s="220" t="s">
        <v>21</v>
      </c>
      <c r="C24" s="220"/>
      <c r="D24" s="220"/>
      <c r="E24" s="220"/>
      <c r="F24" s="220"/>
      <c r="G24" s="220"/>
      <c r="H24" s="220"/>
      <c r="I24" s="220"/>
      <c r="J24" s="220"/>
      <c r="K24" s="220"/>
      <c r="L24" s="220"/>
      <c r="M24" s="220" t="s">
        <v>22</v>
      </c>
      <c r="N24" s="220"/>
      <c r="O24" s="220"/>
      <c r="P24" s="220"/>
      <c r="Q24" s="220"/>
      <c r="R24" s="220"/>
      <c r="S24" s="220"/>
      <c r="T24" s="220"/>
      <c r="U24" s="220"/>
      <c r="V24" s="220"/>
      <c r="W24" s="220"/>
      <c r="X24" s="220"/>
    </row>
    <row r="25" spans="2:33" x14ac:dyDescent="0.3">
      <c r="B25" s="91"/>
      <c r="C25" s="76"/>
      <c r="D25" s="91"/>
      <c r="Q25" s="91"/>
      <c r="R25" s="91"/>
      <c r="S25" s="91"/>
      <c r="T25" s="91"/>
      <c r="U25" s="91"/>
      <c r="V25" s="91"/>
      <c r="W25" s="91"/>
      <c r="X25" s="91"/>
    </row>
    <row r="26" spans="2:33" x14ac:dyDescent="0.3">
      <c r="B26" s="91"/>
      <c r="C26" s="76"/>
      <c r="D26" s="91"/>
      <c r="Q26" s="91"/>
      <c r="R26" s="91"/>
      <c r="S26" s="91"/>
      <c r="T26" s="91"/>
      <c r="U26" s="91"/>
      <c r="V26" s="91"/>
      <c r="W26" s="91"/>
      <c r="X26" s="91"/>
    </row>
    <row r="27" spans="2:33" x14ac:dyDescent="0.3">
      <c r="B27" s="91"/>
      <c r="C27" s="76"/>
      <c r="D27" s="91"/>
      <c r="Q27" s="91"/>
      <c r="R27" s="91"/>
      <c r="S27" s="91"/>
      <c r="T27" s="91"/>
      <c r="U27" s="91"/>
      <c r="V27" s="91"/>
      <c r="W27" s="91"/>
      <c r="X27" s="91"/>
    </row>
    <row r="28" spans="2:33" x14ac:dyDescent="0.3">
      <c r="B28" s="91"/>
      <c r="C28" s="76"/>
      <c r="D28" s="91"/>
      <c r="P28" s="115"/>
      <c r="Q28" s="91"/>
      <c r="R28" s="91"/>
      <c r="S28" s="63"/>
      <c r="T28" s="63"/>
      <c r="U28" s="91"/>
      <c r="V28" s="91"/>
      <c r="W28" s="91"/>
      <c r="X28" s="91"/>
    </row>
    <row r="29" spans="2:33" x14ac:dyDescent="0.3">
      <c r="P29" s="85"/>
    </row>
    <row r="30" spans="2:33" x14ac:dyDescent="0.3">
      <c r="R30" s="116"/>
    </row>
    <row r="31" spans="2:33" x14ac:dyDescent="0.3">
      <c r="B31" s="109"/>
      <c r="P31" s="68"/>
    </row>
    <row r="32" spans="2:33" s="70" customFormat="1" x14ac:dyDescent="0.3">
      <c r="C32" s="84"/>
      <c r="E32" s="91"/>
      <c r="F32" s="63"/>
      <c r="G32" s="63"/>
      <c r="H32" s="63"/>
      <c r="I32" s="63"/>
      <c r="J32" s="63"/>
      <c r="K32" s="63"/>
      <c r="L32" s="63"/>
      <c r="M32" s="63"/>
      <c r="N32" s="63"/>
      <c r="O32" s="63"/>
      <c r="P32" s="63"/>
      <c r="AB32" s="84"/>
    </row>
    <row r="33" spans="30:30" x14ac:dyDescent="0.3">
      <c r="AD33" s="109">
        <f>870-353</f>
        <v>517</v>
      </c>
    </row>
  </sheetData>
  <autoFilter ref="A8:AI19"/>
  <mergeCells count="42">
    <mergeCell ref="B15:L15"/>
    <mergeCell ref="B21:L21"/>
    <mergeCell ref="B22:L22"/>
    <mergeCell ref="B24:L24"/>
    <mergeCell ref="M14:X14"/>
    <mergeCell ref="M15:X15"/>
    <mergeCell ref="M21:X21"/>
    <mergeCell ref="M22:X22"/>
    <mergeCell ref="M23:X23"/>
    <mergeCell ref="M24:X24"/>
    <mergeCell ref="M16:X16"/>
    <mergeCell ref="M13:X13"/>
    <mergeCell ref="B13:L13"/>
    <mergeCell ref="P6:P8"/>
    <mergeCell ref="C6:C8"/>
    <mergeCell ref="D6:D8"/>
    <mergeCell ref="F6:J6"/>
    <mergeCell ref="B11:C11"/>
    <mergeCell ref="H7:J7"/>
    <mergeCell ref="F7:F8"/>
    <mergeCell ref="G7:G8"/>
    <mergeCell ref="E6:E8"/>
    <mergeCell ref="W5:W8"/>
    <mergeCell ref="V5:V8"/>
    <mergeCell ref="K6:M6"/>
    <mergeCell ref="K7:M7"/>
    <mergeCell ref="AC5:AC8"/>
    <mergeCell ref="B1:X1"/>
    <mergeCell ref="B2:X2"/>
    <mergeCell ref="B3:X3"/>
    <mergeCell ref="B5:B8"/>
    <mergeCell ref="C5:P5"/>
    <mergeCell ref="Q5:T5"/>
    <mergeCell ref="U5:U8"/>
    <mergeCell ref="X5:X8"/>
    <mergeCell ref="T6:T8"/>
    <mergeCell ref="Q6:Q8"/>
    <mergeCell ref="R6:R8"/>
    <mergeCell ref="S6:S8"/>
    <mergeCell ref="Y5:Y8"/>
    <mergeCell ref="N7:N8"/>
    <mergeCell ref="O7:O8"/>
  </mergeCells>
  <phoneticPr fontId="19" type="noConversion"/>
  <pageMargins left="0.28999999999999998" right="0.19685039370078741" top="0.23622047244094491" bottom="0.15748031496062992" header="0.23622047244094491" footer="0.15748031496062992"/>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TK1</vt:lpstr>
      <vt:lpstr>TH1</vt:lpstr>
      <vt:lpstr>TK2</vt:lpstr>
      <vt:lpstr>TH2</vt:lpstr>
      <vt:lpstr>TK3</vt:lpstr>
      <vt:lpstr>TH3</vt:lpstr>
      <vt:lpstr>TK4</vt:lpstr>
      <vt:lpstr>TH4</vt:lpstr>
      <vt:lpstr>TK5</vt:lpstr>
      <vt:lpstr>TH5</vt:lpstr>
      <vt:lpstr>THT</vt:lpstr>
      <vt:lpstr>Sheet1</vt:lpstr>
      <vt:lpstr>'TK1'!Print_Titles</vt:lpstr>
      <vt:lpstr>'TK2'!Print_Titles</vt:lpstr>
      <vt:lpstr>'TK4'!Print_Titles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10</cp:lastModifiedBy>
  <cp:lastPrinted>2025-06-02T04:34:34Z</cp:lastPrinted>
  <dcterms:created xsi:type="dcterms:W3CDTF">2022-03-28T04:03:21Z</dcterms:created>
  <dcterms:modified xsi:type="dcterms:W3CDTF">2025-06-03T07:29:53Z</dcterms:modified>
</cp:coreProperties>
</file>