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ăm 2025\Quyết toán niên độ 2024\"/>
    </mc:Choice>
  </mc:AlternateContent>
  <xr:revisionPtr revIDLastSave="0" documentId="13_ncr:1_{FA5AC112-419A-4FCB-A1C9-6EF1AA4C230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angatang" sheetId="4" state="very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Sheet1!$A$22:$BI$126</definedName>
    <definedName name="_xlnm.Print_Titles" localSheetId="1">Sheet1!$8:$12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4" i="1" l="1"/>
  <c r="W96" i="1"/>
  <c r="W50" i="1"/>
  <c r="T21" i="1"/>
  <c r="U21" i="1"/>
  <c r="V21" i="1"/>
  <c r="P21" i="1"/>
  <c r="Q21" i="1"/>
  <c r="R21" i="1"/>
  <c r="S21" i="1"/>
  <c r="G21" i="1"/>
  <c r="H21" i="1"/>
  <c r="I21" i="1"/>
  <c r="J21" i="1"/>
  <c r="K21" i="1"/>
  <c r="L21" i="1"/>
  <c r="M21" i="1"/>
  <c r="N21" i="1"/>
  <c r="U20" i="1"/>
  <c r="U18" i="1"/>
  <c r="U17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D19" i="1"/>
  <c r="G16" i="1"/>
  <c r="G15" i="1" s="1"/>
  <c r="G14" i="1" s="1"/>
  <c r="H16" i="1"/>
  <c r="H15" i="1" s="1"/>
  <c r="H14" i="1" s="1"/>
  <c r="I16" i="1"/>
  <c r="I15" i="1" s="1"/>
  <c r="I14" i="1" s="1"/>
  <c r="J16" i="1"/>
  <c r="J15" i="1" s="1"/>
  <c r="J14" i="1" s="1"/>
  <c r="K16" i="1"/>
  <c r="K15" i="1" s="1"/>
  <c r="K14" i="1" s="1"/>
  <c r="L16" i="1"/>
  <c r="L15" i="1" s="1"/>
  <c r="L14" i="1" s="1"/>
  <c r="M16" i="1"/>
  <c r="M15" i="1" s="1"/>
  <c r="M14" i="1" s="1"/>
  <c r="N16" i="1"/>
  <c r="N15" i="1" s="1"/>
  <c r="N14" i="1" s="1"/>
  <c r="O16" i="1"/>
  <c r="O15" i="1" s="1"/>
  <c r="O14" i="1" s="1"/>
  <c r="P16" i="1"/>
  <c r="P15" i="1" s="1"/>
  <c r="P14" i="1" s="1"/>
  <c r="Q16" i="1"/>
  <c r="Q15" i="1" s="1"/>
  <c r="Q14" i="1" s="1"/>
  <c r="R16" i="1"/>
  <c r="R15" i="1" s="1"/>
  <c r="R14" i="1" s="1"/>
  <c r="S16" i="1"/>
  <c r="S15" i="1" s="1"/>
  <c r="S14" i="1" s="1"/>
  <c r="T16" i="1"/>
  <c r="T15" i="1" s="1"/>
  <c r="T14" i="1" s="1"/>
  <c r="U16" i="1"/>
  <c r="U15" i="1" s="1"/>
  <c r="U14" i="1" s="1"/>
  <c r="D16" i="1"/>
  <c r="D15" i="1" s="1"/>
  <c r="D14" i="1" s="1"/>
  <c r="F20" i="1"/>
  <c r="F19" i="1" s="1"/>
  <c r="E20" i="1"/>
  <c r="E19" i="1" s="1"/>
  <c r="F18" i="1"/>
  <c r="F16" i="1" s="1"/>
  <c r="F15" i="1" s="1"/>
  <c r="F14" i="1" s="1"/>
  <c r="E18" i="1"/>
  <c r="E16" i="1" s="1"/>
  <c r="E15" i="1" s="1"/>
  <c r="E14" i="1" s="1"/>
  <c r="W17" i="1"/>
  <c r="V17" i="1"/>
  <c r="F95" i="1"/>
  <c r="F94" i="1" s="1"/>
  <c r="F93" i="1" s="1"/>
  <c r="F92" i="1" s="1"/>
  <c r="G95" i="1"/>
  <c r="G94" i="1" s="1"/>
  <c r="G93" i="1" s="1"/>
  <c r="G92" i="1" s="1"/>
  <c r="H95" i="1"/>
  <c r="H94" i="1" s="1"/>
  <c r="H93" i="1" s="1"/>
  <c r="H92" i="1" s="1"/>
  <c r="I95" i="1"/>
  <c r="I94" i="1" s="1"/>
  <c r="I93" i="1" s="1"/>
  <c r="I92" i="1" s="1"/>
  <c r="K95" i="1"/>
  <c r="K94" i="1" s="1"/>
  <c r="K93" i="1" s="1"/>
  <c r="K92" i="1" s="1"/>
  <c r="L95" i="1"/>
  <c r="L94" i="1" s="1"/>
  <c r="L93" i="1" s="1"/>
  <c r="L92" i="1" s="1"/>
  <c r="M95" i="1"/>
  <c r="M94" i="1" s="1"/>
  <c r="M93" i="1" s="1"/>
  <c r="M92" i="1" s="1"/>
  <c r="N95" i="1"/>
  <c r="N94" i="1" s="1"/>
  <c r="N93" i="1" s="1"/>
  <c r="N92" i="1" s="1"/>
  <c r="O95" i="1"/>
  <c r="O94" i="1" s="1"/>
  <c r="O93" i="1" s="1"/>
  <c r="O92" i="1" s="1"/>
  <c r="Q95" i="1"/>
  <c r="Q94" i="1" s="1"/>
  <c r="Q93" i="1" s="1"/>
  <c r="Q92" i="1" s="1"/>
  <c r="R95" i="1"/>
  <c r="S95" i="1"/>
  <c r="S94" i="1" s="1"/>
  <c r="S93" i="1" s="1"/>
  <c r="S92" i="1" s="1"/>
  <c r="E95" i="1"/>
  <c r="E94" i="1" s="1"/>
  <c r="E93" i="1" s="1"/>
  <c r="E92" i="1" s="1"/>
  <c r="F90" i="1"/>
  <c r="G90" i="1"/>
  <c r="H90" i="1"/>
  <c r="I90" i="1"/>
  <c r="K90" i="1"/>
  <c r="L90" i="1"/>
  <c r="M90" i="1"/>
  <c r="N90" i="1"/>
  <c r="O90" i="1"/>
  <c r="Q90" i="1"/>
  <c r="R90" i="1"/>
  <c r="S90" i="1"/>
  <c r="F87" i="1"/>
  <c r="G87" i="1"/>
  <c r="H87" i="1"/>
  <c r="I87" i="1"/>
  <c r="K87" i="1"/>
  <c r="L87" i="1"/>
  <c r="M87" i="1"/>
  <c r="N87" i="1"/>
  <c r="O87" i="1"/>
  <c r="Q87" i="1"/>
  <c r="R87" i="1"/>
  <c r="S87" i="1"/>
  <c r="F84" i="1"/>
  <c r="G84" i="1"/>
  <c r="H84" i="1"/>
  <c r="I84" i="1"/>
  <c r="K84" i="1"/>
  <c r="L84" i="1"/>
  <c r="M84" i="1"/>
  <c r="N84" i="1"/>
  <c r="O84" i="1"/>
  <c r="R84" i="1"/>
  <c r="S84" i="1"/>
  <c r="F81" i="1"/>
  <c r="G81" i="1"/>
  <c r="H81" i="1"/>
  <c r="I81" i="1"/>
  <c r="K81" i="1"/>
  <c r="L81" i="1"/>
  <c r="M81" i="1"/>
  <c r="N81" i="1"/>
  <c r="O81" i="1"/>
  <c r="Q81" i="1"/>
  <c r="R81" i="1"/>
  <c r="S81" i="1"/>
  <c r="F74" i="1"/>
  <c r="F73" i="1" s="1"/>
  <c r="G74" i="1"/>
  <c r="G73" i="1" s="1"/>
  <c r="H74" i="1"/>
  <c r="H73" i="1" s="1"/>
  <c r="I74" i="1"/>
  <c r="I73" i="1" s="1"/>
  <c r="K74" i="1"/>
  <c r="K73" i="1" s="1"/>
  <c r="L74" i="1"/>
  <c r="L73" i="1" s="1"/>
  <c r="M74" i="1"/>
  <c r="M73" i="1" s="1"/>
  <c r="N74" i="1"/>
  <c r="N73" i="1" s="1"/>
  <c r="O74" i="1"/>
  <c r="O73" i="1" s="1"/>
  <c r="Q74" i="1"/>
  <c r="Q73" i="1" s="1"/>
  <c r="R74" i="1"/>
  <c r="R73" i="1" s="1"/>
  <c r="S74" i="1"/>
  <c r="S73" i="1" s="1"/>
  <c r="E74" i="1"/>
  <c r="E73" i="1" s="1"/>
  <c r="F69" i="1"/>
  <c r="G69" i="1"/>
  <c r="H69" i="1"/>
  <c r="I69" i="1"/>
  <c r="K69" i="1"/>
  <c r="L69" i="1"/>
  <c r="M69" i="1"/>
  <c r="N69" i="1"/>
  <c r="O69" i="1"/>
  <c r="Q69" i="1"/>
  <c r="R69" i="1"/>
  <c r="S69" i="1"/>
  <c r="E69" i="1"/>
  <c r="F64" i="1"/>
  <c r="F63" i="1" s="1"/>
  <c r="F62" i="1" s="1"/>
  <c r="F61" i="1" s="1"/>
  <c r="G64" i="1"/>
  <c r="G63" i="1" s="1"/>
  <c r="G62" i="1" s="1"/>
  <c r="G61" i="1" s="1"/>
  <c r="H64" i="1"/>
  <c r="H63" i="1" s="1"/>
  <c r="H62" i="1" s="1"/>
  <c r="H61" i="1" s="1"/>
  <c r="I64" i="1"/>
  <c r="I63" i="1" s="1"/>
  <c r="I62" i="1" s="1"/>
  <c r="I61" i="1" s="1"/>
  <c r="K64" i="1"/>
  <c r="K63" i="1" s="1"/>
  <c r="K62" i="1" s="1"/>
  <c r="K61" i="1" s="1"/>
  <c r="L64" i="1"/>
  <c r="L63" i="1" s="1"/>
  <c r="L62" i="1" s="1"/>
  <c r="L61" i="1" s="1"/>
  <c r="M64" i="1"/>
  <c r="M63" i="1" s="1"/>
  <c r="M62" i="1" s="1"/>
  <c r="M61" i="1" s="1"/>
  <c r="N64" i="1"/>
  <c r="N63" i="1" s="1"/>
  <c r="N62" i="1" s="1"/>
  <c r="N61" i="1" s="1"/>
  <c r="O64" i="1"/>
  <c r="O63" i="1" s="1"/>
  <c r="O62" i="1" s="1"/>
  <c r="O61" i="1" s="1"/>
  <c r="Q64" i="1"/>
  <c r="Q63" i="1" s="1"/>
  <c r="Q62" i="1" s="1"/>
  <c r="Q61" i="1" s="1"/>
  <c r="R64" i="1"/>
  <c r="R63" i="1" s="1"/>
  <c r="R62" i="1" s="1"/>
  <c r="R61" i="1" s="1"/>
  <c r="S64" i="1"/>
  <c r="S63" i="1" s="1"/>
  <c r="S62" i="1" s="1"/>
  <c r="S61" i="1" s="1"/>
  <c r="F55" i="1"/>
  <c r="F54" i="1" s="1"/>
  <c r="F53" i="1" s="1"/>
  <c r="G55" i="1"/>
  <c r="G54" i="1" s="1"/>
  <c r="G53" i="1" s="1"/>
  <c r="H55" i="1"/>
  <c r="H54" i="1" s="1"/>
  <c r="H53" i="1" s="1"/>
  <c r="I55" i="1"/>
  <c r="I54" i="1" s="1"/>
  <c r="I53" i="1" s="1"/>
  <c r="K55" i="1"/>
  <c r="K54" i="1" s="1"/>
  <c r="K53" i="1" s="1"/>
  <c r="L55" i="1"/>
  <c r="M55" i="1"/>
  <c r="M54" i="1" s="1"/>
  <c r="M53" i="1" s="1"/>
  <c r="N55" i="1"/>
  <c r="N54" i="1" s="1"/>
  <c r="N53" i="1" s="1"/>
  <c r="O55" i="1"/>
  <c r="O54" i="1" s="1"/>
  <c r="O53" i="1" s="1"/>
  <c r="Q55" i="1"/>
  <c r="Q54" i="1" s="1"/>
  <c r="Q53" i="1" s="1"/>
  <c r="R55" i="1"/>
  <c r="R54" i="1" s="1"/>
  <c r="R53" i="1" s="1"/>
  <c r="T55" i="1"/>
  <c r="F49" i="1"/>
  <c r="G49" i="1"/>
  <c r="H49" i="1"/>
  <c r="I49" i="1"/>
  <c r="K49" i="1"/>
  <c r="L49" i="1"/>
  <c r="M49" i="1"/>
  <c r="N49" i="1"/>
  <c r="O49" i="1"/>
  <c r="Q49" i="1"/>
  <c r="R49" i="1"/>
  <c r="S49" i="1"/>
  <c r="E49" i="1"/>
  <c r="V97" i="1"/>
  <c r="U97" i="1"/>
  <c r="P97" i="1"/>
  <c r="T97" i="1" s="1"/>
  <c r="J97" i="1"/>
  <c r="V96" i="1"/>
  <c r="V95" i="1" s="1"/>
  <c r="U96" i="1"/>
  <c r="U95" i="1" s="1"/>
  <c r="P96" i="1"/>
  <c r="T96" i="1" s="1"/>
  <c r="T95" i="1" s="1"/>
  <c r="J96" i="1"/>
  <c r="J95" i="1" s="1"/>
  <c r="R94" i="1"/>
  <c r="R93" i="1" s="1"/>
  <c r="R92" i="1" s="1"/>
  <c r="T54" i="1"/>
  <c r="T53" i="1" s="1"/>
  <c r="L54" i="1"/>
  <c r="L53" i="1" s="1"/>
  <c r="E55" i="1"/>
  <c r="E54" i="1" s="1"/>
  <c r="E53" i="1" s="1"/>
  <c r="V60" i="1"/>
  <c r="U60" i="1"/>
  <c r="P60" i="1"/>
  <c r="S60" i="1" s="1"/>
  <c r="S59" i="1" s="1"/>
  <c r="S58" i="1" s="1"/>
  <c r="J60" i="1"/>
  <c r="R59" i="1"/>
  <c r="Q59" i="1"/>
  <c r="O59" i="1"/>
  <c r="O58" i="1" s="1"/>
  <c r="N59" i="1"/>
  <c r="N58" i="1" s="1"/>
  <c r="M59" i="1"/>
  <c r="M58" i="1" s="1"/>
  <c r="L59" i="1"/>
  <c r="L58" i="1" s="1"/>
  <c r="K59" i="1"/>
  <c r="I59" i="1"/>
  <c r="I58" i="1" s="1"/>
  <c r="H59" i="1"/>
  <c r="G59" i="1"/>
  <c r="G58" i="1" s="1"/>
  <c r="F59" i="1"/>
  <c r="F58" i="1" s="1"/>
  <c r="E59" i="1"/>
  <c r="E58" i="1" s="1"/>
  <c r="R58" i="1"/>
  <c r="Q58" i="1"/>
  <c r="H58" i="1"/>
  <c r="V57" i="1"/>
  <c r="U57" i="1"/>
  <c r="P57" i="1"/>
  <c r="S57" i="1" s="1"/>
  <c r="J57" i="1"/>
  <c r="V56" i="1"/>
  <c r="V55" i="1" s="1"/>
  <c r="V54" i="1" s="1"/>
  <c r="V53" i="1" s="1"/>
  <c r="U56" i="1"/>
  <c r="U55" i="1" s="1"/>
  <c r="U54" i="1" s="1"/>
  <c r="U53" i="1" s="1"/>
  <c r="P56" i="1"/>
  <c r="J56" i="1"/>
  <c r="V20" i="1" l="1"/>
  <c r="V19" i="1" s="1"/>
  <c r="V18" i="1"/>
  <c r="V16" i="1" s="1"/>
  <c r="W18" i="1"/>
  <c r="W16" i="1" s="1"/>
  <c r="W20" i="1"/>
  <c r="W19" i="1" s="1"/>
  <c r="N52" i="1"/>
  <c r="O52" i="1"/>
  <c r="M52" i="1"/>
  <c r="F52" i="1"/>
  <c r="S56" i="1"/>
  <c r="S55" i="1" s="1"/>
  <c r="S54" i="1" s="1"/>
  <c r="S53" i="1" s="1"/>
  <c r="S52" i="1" s="1"/>
  <c r="P55" i="1"/>
  <c r="P54" i="1" s="1"/>
  <c r="P53" i="1" s="1"/>
  <c r="E52" i="1"/>
  <c r="R52" i="1"/>
  <c r="L52" i="1"/>
  <c r="H52" i="1"/>
  <c r="J55" i="1"/>
  <c r="J54" i="1" s="1"/>
  <c r="J53" i="1" s="1"/>
  <c r="P95" i="1"/>
  <c r="Q52" i="1"/>
  <c r="I52" i="1"/>
  <c r="G52" i="1"/>
  <c r="W97" i="1"/>
  <c r="J94" i="1"/>
  <c r="P94" i="1"/>
  <c r="U94" i="1"/>
  <c r="U93" i="1" s="1"/>
  <c r="U92" i="1" s="1"/>
  <c r="V94" i="1"/>
  <c r="V93" i="1" s="1"/>
  <c r="V92" i="1" s="1"/>
  <c r="P58" i="1"/>
  <c r="T58" i="1" s="1"/>
  <c r="T52" i="1" s="1"/>
  <c r="P59" i="1"/>
  <c r="T59" i="1" s="1"/>
  <c r="W60" i="1"/>
  <c r="J59" i="1"/>
  <c r="V58" i="1"/>
  <c r="V52" i="1" s="1"/>
  <c r="K58" i="1"/>
  <c r="J58" i="1" s="1"/>
  <c r="V59" i="1"/>
  <c r="U59" i="1"/>
  <c r="W56" i="1"/>
  <c r="W57" i="1"/>
  <c r="V15" i="1" l="1"/>
  <c r="V14" i="1" s="1"/>
  <c r="W15" i="1"/>
  <c r="W14" i="1" s="1"/>
  <c r="W95" i="1"/>
  <c r="P52" i="1"/>
  <c r="J52" i="1"/>
  <c r="W55" i="1"/>
  <c r="W54" i="1" s="1"/>
  <c r="W53" i="1" s="1"/>
  <c r="K52" i="1"/>
  <c r="W93" i="1"/>
  <c r="W92" i="1" s="1"/>
  <c r="J93" i="1"/>
  <c r="J92" i="1" s="1"/>
  <c r="T94" i="1"/>
  <c r="T93" i="1" s="1"/>
  <c r="T92" i="1" s="1"/>
  <c r="P93" i="1"/>
  <c r="P92" i="1" s="1"/>
  <c r="W58" i="1"/>
  <c r="U58" i="1"/>
  <c r="U52" i="1" s="1"/>
  <c r="W59" i="1"/>
  <c r="E84" i="1"/>
  <c r="V51" i="1"/>
  <c r="U51" i="1"/>
  <c r="P51" i="1"/>
  <c r="T51" i="1" s="1"/>
  <c r="J51" i="1"/>
  <c r="V50" i="1"/>
  <c r="V49" i="1" s="1"/>
  <c r="U50" i="1"/>
  <c r="U49" i="1" s="1"/>
  <c r="P50" i="1"/>
  <c r="J50" i="1"/>
  <c r="J49" i="1" s="1"/>
  <c r="T50" i="1" l="1"/>
  <c r="T49" i="1" s="1"/>
  <c r="P49" i="1"/>
  <c r="W52" i="1"/>
  <c r="W51" i="1"/>
  <c r="W49" i="1" l="1"/>
  <c r="P115" i="1"/>
  <c r="V26" i="1" l="1"/>
  <c r="V27" i="1"/>
  <c r="V31" i="1"/>
  <c r="V32" i="1"/>
  <c r="V35" i="1"/>
  <c r="V36" i="1"/>
  <c r="V37" i="1"/>
  <c r="V38" i="1"/>
  <c r="V41" i="1"/>
  <c r="V43" i="1"/>
  <c r="V44" i="1"/>
  <c r="V45" i="1"/>
  <c r="V70" i="1"/>
  <c r="V71" i="1"/>
  <c r="V72" i="1"/>
  <c r="V75" i="1"/>
  <c r="V74" i="1" s="1"/>
  <c r="V73" i="1" s="1"/>
  <c r="V78" i="1"/>
  <c r="V82" i="1"/>
  <c r="V81" i="1" s="1"/>
  <c r="V85" i="1"/>
  <c r="V84" i="1" s="1"/>
  <c r="V88" i="1"/>
  <c r="V87" i="1" s="1"/>
  <c r="V102" i="1"/>
  <c r="V105" i="1"/>
  <c r="V109" i="1"/>
  <c r="V110" i="1"/>
  <c r="V111" i="1"/>
  <c r="V112" i="1"/>
  <c r="V113" i="1"/>
  <c r="V114" i="1"/>
  <c r="V115" i="1"/>
  <c r="V118" i="1"/>
  <c r="V119" i="1"/>
  <c r="V120" i="1"/>
  <c r="V123" i="1"/>
  <c r="V125" i="1"/>
  <c r="V126" i="1"/>
  <c r="V65" i="1"/>
  <c r="V64" i="1" s="1"/>
  <c r="V63" i="1" s="1"/>
  <c r="V62" i="1" s="1"/>
  <c r="V61" i="1" s="1"/>
  <c r="V91" i="1"/>
  <c r="V90" i="1" s="1"/>
  <c r="U26" i="1"/>
  <c r="U27" i="1"/>
  <c r="U31" i="1"/>
  <c r="U32" i="1"/>
  <c r="U35" i="1"/>
  <c r="U36" i="1"/>
  <c r="U37" i="1"/>
  <c r="U38" i="1"/>
  <c r="U41" i="1"/>
  <c r="U43" i="1"/>
  <c r="U44" i="1"/>
  <c r="U45" i="1"/>
  <c r="U70" i="1"/>
  <c r="U71" i="1"/>
  <c r="U72" i="1"/>
  <c r="U75" i="1"/>
  <c r="U74" i="1" s="1"/>
  <c r="U73" i="1" s="1"/>
  <c r="U78" i="1"/>
  <c r="U82" i="1"/>
  <c r="U81" i="1" s="1"/>
  <c r="U88" i="1"/>
  <c r="U87" i="1" s="1"/>
  <c r="U102" i="1"/>
  <c r="U105" i="1"/>
  <c r="U109" i="1"/>
  <c r="U110" i="1"/>
  <c r="U111" i="1"/>
  <c r="U112" i="1"/>
  <c r="U113" i="1"/>
  <c r="U114" i="1"/>
  <c r="U115" i="1"/>
  <c r="U118" i="1"/>
  <c r="U119" i="1"/>
  <c r="U120" i="1"/>
  <c r="U123" i="1"/>
  <c r="U125" i="1"/>
  <c r="U126" i="1"/>
  <c r="U65" i="1"/>
  <c r="U64" i="1" s="1"/>
  <c r="U63" i="1" s="1"/>
  <c r="U62" i="1" s="1"/>
  <c r="U61" i="1" s="1"/>
  <c r="U91" i="1"/>
  <c r="U90" i="1" s="1"/>
  <c r="P91" i="1"/>
  <c r="P112" i="1"/>
  <c r="S112" i="1" s="1"/>
  <c r="P113" i="1"/>
  <c r="T113" i="1" s="1"/>
  <c r="P114" i="1"/>
  <c r="T114" i="1" s="1"/>
  <c r="T115" i="1"/>
  <c r="P118" i="1"/>
  <c r="T118" i="1" s="1"/>
  <c r="P119" i="1"/>
  <c r="T119" i="1" s="1"/>
  <c r="P120" i="1"/>
  <c r="T120" i="1" s="1"/>
  <c r="P123" i="1"/>
  <c r="T123" i="1" s="1"/>
  <c r="P125" i="1"/>
  <c r="T125" i="1" s="1"/>
  <c r="P126" i="1"/>
  <c r="T126" i="1" s="1"/>
  <c r="P65" i="1"/>
  <c r="P111" i="1"/>
  <c r="T111" i="1" s="1"/>
  <c r="P88" i="1"/>
  <c r="P102" i="1"/>
  <c r="T102" i="1" s="1"/>
  <c r="P105" i="1"/>
  <c r="T105" i="1" s="1"/>
  <c r="P109" i="1"/>
  <c r="T109" i="1" s="1"/>
  <c r="P110" i="1"/>
  <c r="T110" i="1" s="1"/>
  <c r="P35" i="1"/>
  <c r="T35" i="1" s="1"/>
  <c r="P36" i="1"/>
  <c r="T36" i="1" s="1"/>
  <c r="P37" i="1"/>
  <c r="T37" i="1" s="1"/>
  <c r="P38" i="1"/>
  <c r="T38" i="1" s="1"/>
  <c r="P41" i="1"/>
  <c r="T41" i="1" s="1"/>
  <c r="P43" i="1"/>
  <c r="T43" i="1" s="1"/>
  <c r="P44" i="1"/>
  <c r="T44" i="1" s="1"/>
  <c r="P45" i="1"/>
  <c r="T45" i="1" s="1"/>
  <c r="P70" i="1"/>
  <c r="P71" i="1"/>
  <c r="T71" i="1" s="1"/>
  <c r="P72" i="1"/>
  <c r="T72" i="1" s="1"/>
  <c r="P75" i="1"/>
  <c r="P78" i="1"/>
  <c r="T78" i="1" s="1"/>
  <c r="P82" i="1"/>
  <c r="P32" i="1"/>
  <c r="S32" i="1" s="1"/>
  <c r="P26" i="1"/>
  <c r="T26" i="1" s="1"/>
  <c r="P27" i="1"/>
  <c r="T27" i="1" s="1"/>
  <c r="P31" i="1"/>
  <c r="T31" i="1" s="1"/>
  <c r="N25" i="1"/>
  <c r="N24" i="1" s="1"/>
  <c r="N23" i="1" s="1"/>
  <c r="N30" i="1"/>
  <c r="N29" i="1" s="1"/>
  <c r="N34" i="1"/>
  <c r="N33" i="1" s="1"/>
  <c r="N40" i="1"/>
  <c r="N42" i="1"/>
  <c r="N68" i="1"/>
  <c r="N77" i="1"/>
  <c r="N76" i="1" s="1"/>
  <c r="N80" i="1"/>
  <c r="N79" i="1" s="1"/>
  <c r="N83" i="1"/>
  <c r="N86" i="1"/>
  <c r="N101" i="1"/>
  <c r="N100" i="1" s="1"/>
  <c r="N104" i="1"/>
  <c r="N103" i="1" s="1"/>
  <c r="N108" i="1"/>
  <c r="N107" i="1" s="1"/>
  <c r="N117" i="1"/>
  <c r="N116" i="1" s="1"/>
  <c r="N122" i="1"/>
  <c r="N124" i="1"/>
  <c r="N89" i="1"/>
  <c r="J26" i="1"/>
  <c r="J27" i="1"/>
  <c r="J31" i="1"/>
  <c r="J32" i="1"/>
  <c r="J35" i="1"/>
  <c r="J36" i="1"/>
  <c r="J37" i="1"/>
  <c r="J38" i="1"/>
  <c r="J41" i="1"/>
  <c r="J43" i="1"/>
  <c r="J44" i="1"/>
  <c r="J45" i="1"/>
  <c r="J70" i="1"/>
  <c r="J71" i="1"/>
  <c r="J72" i="1"/>
  <c r="J75" i="1"/>
  <c r="J74" i="1" s="1"/>
  <c r="J73" i="1" s="1"/>
  <c r="J78" i="1"/>
  <c r="J82" i="1"/>
  <c r="J81" i="1" s="1"/>
  <c r="J85" i="1"/>
  <c r="J84" i="1" s="1"/>
  <c r="J88" i="1"/>
  <c r="J87" i="1" s="1"/>
  <c r="J102" i="1"/>
  <c r="J105" i="1"/>
  <c r="J109" i="1"/>
  <c r="J110" i="1"/>
  <c r="J111" i="1"/>
  <c r="J112" i="1"/>
  <c r="J113" i="1"/>
  <c r="J114" i="1"/>
  <c r="J115" i="1"/>
  <c r="W115" i="1" s="1"/>
  <c r="J118" i="1"/>
  <c r="J119" i="1"/>
  <c r="J120" i="1"/>
  <c r="J123" i="1"/>
  <c r="J125" i="1"/>
  <c r="J126" i="1"/>
  <c r="J65" i="1"/>
  <c r="J64" i="1" s="1"/>
  <c r="J63" i="1" s="1"/>
  <c r="J62" i="1" s="1"/>
  <c r="J61" i="1" s="1"/>
  <c r="J91" i="1"/>
  <c r="J90" i="1" s="1"/>
  <c r="T70" i="1" l="1"/>
  <c r="T69" i="1" s="1"/>
  <c r="P69" i="1"/>
  <c r="T91" i="1"/>
  <c r="T90" i="1" s="1"/>
  <c r="P90" i="1"/>
  <c r="U69" i="1"/>
  <c r="J69" i="1"/>
  <c r="T82" i="1"/>
  <c r="T81" i="1" s="1"/>
  <c r="P81" i="1"/>
  <c r="T75" i="1"/>
  <c r="T74" i="1" s="1"/>
  <c r="T73" i="1" s="1"/>
  <c r="P74" i="1"/>
  <c r="P73" i="1" s="1"/>
  <c r="T88" i="1"/>
  <c r="T87" i="1" s="1"/>
  <c r="P87" i="1"/>
  <c r="T65" i="1"/>
  <c r="T64" i="1" s="1"/>
  <c r="T63" i="1" s="1"/>
  <c r="T62" i="1" s="1"/>
  <c r="T61" i="1" s="1"/>
  <c r="P64" i="1"/>
  <c r="P63" i="1" s="1"/>
  <c r="P62" i="1" s="1"/>
  <c r="P61" i="1" s="1"/>
  <c r="V69" i="1"/>
  <c r="W31" i="1"/>
  <c r="W26" i="1"/>
  <c r="W120" i="1"/>
  <c r="W118" i="1"/>
  <c r="W114" i="1"/>
  <c r="W78" i="1"/>
  <c r="W70" i="1"/>
  <c r="W44" i="1"/>
  <c r="W41" i="1"/>
  <c r="W37" i="1"/>
  <c r="W35" i="1"/>
  <c r="W123" i="1"/>
  <c r="W119" i="1"/>
  <c r="W113" i="1"/>
  <c r="W82" i="1"/>
  <c r="W81" i="1" s="1"/>
  <c r="W75" i="1"/>
  <c r="W74" i="1" s="1"/>
  <c r="W73" i="1" s="1"/>
  <c r="W45" i="1"/>
  <c r="W43" i="1"/>
  <c r="W38" i="1"/>
  <c r="W36" i="1"/>
  <c r="W27" i="1"/>
  <c r="W110" i="1"/>
  <c r="W105" i="1"/>
  <c r="W109" i="1"/>
  <c r="W102" i="1"/>
  <c r="W88" i="1"/>
  <c r="W87" i="1" s="1"/>
  <c r="W32" i="1"/>
  <c r="N39" i="1"/>
  <c r="W112" i="1"/>
  <c r="W111" i="1"/>
  <c r="W91" i="1"/>
  <c r="W90" i="1" s="1"/>
  <c r="N121" i="1"/>
  <c r="N106" i="1" s="1"/>
  <c r="W125" i="1"/>
  <c r="W65" i="1"/>
  <c r="W64" i="1" s="1"/>
  <c r="W63" i="1" s="1"/>
  <c r="W62" i="1" s="1"/>
  <c r="W61" i="1" s="1"/>
  <c r="W126" i="1"/>
  <c r="W72" i="1"/>
  <c r="W71" i="1"/>
  <c r="N67" i="1"/>
  <c r="N66" i="1" s="1"/>
  <c r="N99" i="1"/>
  <c r="F104" i="1"/>
  <c r="G104" i="1"/>
  <c r="G103" i="1" s="1"/>
  <c r="H104" i="1"/>
  <c r="I104" i="1"/>
  <c r="I103" i="1" s="1"/>
  <c r="K104" i="1"/>
  <c r="L104" i="1"/>
  <c r="L103" i="1" s="1"/>
  <c r="M104" i="1"/>
  <c r="M103" i="1" s="1"/>
  <c r="O104" i="1"/>
  <c r="Q104" i="1"/>
  <c r="R104" i="1"/>
  <c r="R103" i="1" s="1"/>
  <c r="S104" i="1"/>
  <c r="S103" i="1" s="1"/>
  <c r="E104" i="1"/>
  <c r="W69" i="1" l="1"/>
  <c r="N48" i="1"/>
  <c r="N47" i="1" s="1"/>
  <c r="N46" i="1" s="1"/>
  <c r="N28" i="1"/>
  <c r="N22" i="1" s="1"/>
  <c r="N98" i="1"/>
  <c r="O103" i="1"/>
  <c r="K103" i="1"/>
  <c r="J103" i="1" s="1"/>
  <c r="J104" i="1"/>
  <c r="Q103" i="1"/>
  <c r="P103" i="1" s="1"/>
  <c r="P104" i="1"/>
  <c r="T104" i="1" s="1"/>
  <c r="H103" i="1"/>
  <c r="U103" i="1" s="1"/>
  <c r="U104" i="1"/>
  <c r="F103" i="1"/>
  <c r="V103" i="1" s="1"/>
  <c r="V104" i="1"/>
  <c r="E103" i="1"/>
  <c r="W103" i="1" s="1"/>
  <c r="E64" i="1"/>
  <c r="G89" i="1"/>
  <c r="I89" i="1"/>
  <c r="L89" i="1"/>
  <c r="M89" i="1"/>
  <c r="R89" i="1"/>
  <c r="S89" i="1"/>
  <c r="E90" i="1"/>
  <c r="W104" i="1" l="1"/>
  <c r="H89" i="1"/>
  <c r="Q89" i="1"/>
  <c r="O89" i="1"/>
  <c r="K89" i="1"/>
  <c r="F89" i="1"/>
  <c r="E89" i="1"/>
  <c r="T103" i="1"/>
  <c r="J89" i="1" l="1"/>
  <c r="P89" i="1"/>
  <c r="T89" i="1" s="1"/>
  <c r="V89" i="1"/>
  <c r="U89" i="1"/>
  <c r="W89" i="1" l="1"/>
  <c r="E63" i="1"/>
  <c r="E122" i="1"/>
  <c r="F124" i="1"/>
  <c r="G124" i="1"/>
  <c r="H124" i="1"/>
  <c r="I124" i="1"/>
  <c r="K124" i="1"/>
  <c r="L124" i="1"/>
  <c r="M124" i="1"/>
  <c r="O124" i="1"/>
  <c r="Q124" i="1"/>
  <c r="R124" i="1"/>
  <c r="S124" i="1"/>
  <c r="E124" i="1"/>
  <c r="F122" i="1"/>
  <c r="G122" i="1"/>
  <c r="H122" i="1"/>
  <c r="I122" i="1"/>
  <c r="K122" i="1"/>
  <c r="L122" i="1"/>
  <c r="M122" i="1"/>
  <c r="O122" i="1"/>
  <c r="Q122" i="1"/>
  <c r="R122" i="1"/>
  <c r="S122" i="1"/>
  <c r="F117" i="1"/>
  <c r="G117" i="1"/>
  <c r="G116" i="1" s="1"/>
  <c r="H117" i="1"/>
  <c r="I117" i="1"/>
  <c r="I116" i="1" s="1"/>
  <c r="K117" i="1"/>
  <c r="L117" i="1"/>
  <c r="L116" i="1" s="1"/>
  <c r="M117" i="1"/>
  <c r="M116" i="1" s="1"/>
  <c r="O117" i="1"/>
  <c r="Q117" i="1"/>
  <c r="R117" i="1"/>
  <c r="R116" i="1" s="1"/>
  <c r="S117" i="1"/>
  <c r="S116" i="1" s="1"/>
  <c r="E117" i="1"/>
  <c r="F108" i="1"/>
  <c r="G108" i="1"/>
  <c r="G107" i="1" s="1"/>
  <c r="H108" i="1"/>
  <c r="I108" i="1"/>
  <c r="I107" i="1" s="1"/>
  <c r="K108" i="1"/>
  <c r="L108" i="1"/>
  <c r="L107" i="1" s="1"/>
  <c r="M108" i="1"/>
  <c r="M107" i="1" s="1"/>
  <c r="O108" i="1"/>
  <c r="Q108" i="1"/>
  <c r="R108" i="1"/>
  <c r="R107" i="1" s="1"/>
  <c r="S108" i="1"/>
  <c r="S107" i="1" s="1"/>
  <c r="X108" i="1"/>
  <c r="E108" i="1"/>
  <c r="X103" i="1"/>
  <c r="F101" i="1"/>
  <c r="G101" i="1"/>
  <c r="G100" i="1" s="1"/>
  <c r="H101" i="1"/>
  <c r="I101" i="1"/>
  <c r="I100" i="1" s="1"/>
  <c r="K101" i="1"/>
  <c r="L101" i="1"/>
  <c r="L100" i="1" s="1"/>
  <c r="M101" i="1"/>
  <c r="M100" i="1" s="1"/>
  <c r="O101" i="1"/>
  <c r="Q101" i="1"/>
  <c r="R101" i="1"/>
  <c r="R100" i="1" s="1"/>
  <c r="S101" i="1"/>
  <c r="S100" i="1" s="1"/>
  <c r="E101" i="1"/>
  <c r="G83" i="1"/>
  <c r="I83" i="1"/>
  <c r="L83" i="1"/>
  <c r="M83" i="1"/>
  <c r="R83" i="1"/>
  <c r="S83" i="1"/>
  <c r="G86" i="1"/>
  <c r="I86" i="1"/>
  <c r="L86" i="1"/>
  <c r="M86" i="1"/>
  <c r="R86" i="1"/>
  <c r="S86" i="1"/>
  <c r="E87" i="1"/>
  <c r="G80" i="1"/>
  <c r="G79" i="1" s="1"/>
  <c r="I80" i="1"/>
  <c r="I79" i="1" s="1"/>
  <c r="L80" i="1"/>
  <c r="L79" i="1" s="1"/>
  <c r="M80" i="1"/>
  <c r="M79" i="1" s="1"/>
  <c r="R80" i="1"/>
  <c r="R79" i="1" s="1"/>
  <c r="S80" i="1"/>
  <c r="S79" i="1" s="1"/>
  <c r="E81" i="1"/>
  <c r="F77" i="1"/>
  <c r="F76" i="1" s="1"/>
  <c r="G77" i="1"/>
  <c r="G76" i="1" s="1"/>
  <c r="H77" i="1"/>
  <c r="H76" i="1" s="1"/>
  <c r="I77" i="1"/>
  <c r="I76" i="1" s="1"/>
  <c r="K77" i="1"/>
  <c r="K76" i="1" s="1"/>
  <c r="L77" i="1"/>
  <c r="L76" i="1" s="1"/>
  <c r="M77" i="1"/>
  <c r="M76" i="1" s="1"/>
  <c r="O77" i="1"/>
  <c r="O76" i="1" s="1"/>
  <c r="Q77" i="1"/>
  <c r="Q76" i="1" s="1"/>
  <c r="R77" i="1"/>
  <c r="R76" i="1" s="1"/>
  <c r="S77" i="1"/>
  <c r="S76" i="1" s="1"/>
  <c r="E77" i="1"/>
  <c r="G68" i="1"/>
  <c r="I68" i="1"/>
  <c r="L68" i="1"/>
  <c r="M68" i="1"/>
  <c r="R68" i="1"/>
  <c r="S68" i="1"/>
  <c r="Q85" i="1"/>
  <c r="Q84" i="1" s="1"/>
  <c r="R42" i="1"/>
  <c r="S42" i="1"/>
  <c r="O86" i="1" l="1"/>
  <c r="O83" i="1"/>
  <c r="Q100" i="1"/>
  <c r="P100" i="1" s="1"/>
  <c r="P101" i="1"/>
  <c r="T101" i="1" s="1"/>
  <c r="O100" i="1"/>
  <c r="O99" i="1" s="1"/>
  <c r="P122" i="1"/>
  <c r="T122" i="1" s="1"/>
  <c r="P124" i="1"/>
  <c r="T124" i="1" s="1"/>
  <c r="E62" i="1"/>
  <c r="Q107" i="1"/>
  <c r="P107" i="1" s="1"/>
  <c r="P108" i="1"/>
  <c r="T108" i="1" s="1"/>
  <c r="Q116" i="1"/>
  <c r="P116" i="1" s="1"/>
  <c r="P117" i="1"/>
  <c r="T117" i="1" s="1"/>
  <c r="K80" i="1"/>
  <c r="K86" i="1"/>
  <c r="J86" i="1" s="1"/>
  <c r="K83" i="1"/>
  <c r="J83" i="1" s="1"/>
  <c r="O107" i="1"/>
  <c r="O116" i="1"/>
  <c r="P77" i="1"/>
  <c r="K100" i="1"/>
  <c r="J100" i="1" s="1"/>
  <c r="J101" i="1"/>
  <c r="E116" i="1"/>
  <c r="H86" i="1"/>
  <c r="H83" i="1"/>
  <c r="J122" i="1"/>
  <c r="J124" i="1"/>
  <c r="Q80" i="1"/>
  <c r="Q86" i="1"/>
  <c r="P86" i="1" s="1"/>
  <c r="O68" i="1"/>
  <c r="H100" i="1"/>
  <c r="U101" i="1"/>
  <c r="K107" i="1"/>
  <c r="J107" i="1" s="1"/>
  <c r="J108" i="1"/>
  <c r="K116" i="1"/>
  <c r="J116" i="1" s="1"/>
  <c r="J117" i="1"/>
  <c r="Q68" i="1"/>
  <c r="O80" i="1"/>
  <c r="U77" i="1"/>
  <c r="U76" i="1" s="1"/>
  <c r="F86" i="1"/>
  <c r="F83" i="1"/>
  <c r="U122" i="1"/>
  <c r="U124" i="1"/>
  <c r="H68" i="1"/>
  <c r="F80" i="1"/>
  <c r="E68" i="1"/>
  <c r="E76" i="1"/>
  <c r="E80" i="1"/>
  <c r="E86" i="1"/>
  <c r="E83" i="1"/>
  <c r="F100" i="1"/>
  <c r="F99" i="1" s="1"/>
  <c r="V101" i="1"/>
  <c r="H107" i="1"/>
  <c r="U108" i="1"/>
  <c r="H116" i="1"/>
  <c r="U117" i="1"/>
  <c r="H80" i="1"/>
  <c r="F68" i="1"/>
  <c r="E100" i="1"/>
  <c r="V122" i="1"/>
  <c r="V124" i="1"/>
  <c r="K68" i="1"/>
  <c r="J77" i="1"/>
  <c r="J76" i="1" s="1"/>
  <c r="P85" i="1"/>
  <c r="P84" i="1" s="1"/>
  <c r="U85" i="1"/>
  <c r="U84" i="1" s="1"/>
  <c r="V77" i="1"/>
  <c r="V76" i="1" s="1"/>
  <c r="E107" i="1"/>
  <c r="F107" i="1"/>
  <c r="V108" i="1"/>
  <c r="F116" i="1"/>
  <c r="V117" i="1"/>
  <c r="Q121" i="1"/>
  <c r="M121" i="1"/>
  <c r="M106" i="1" s="1"/>
  <c r="H121" i="1"/>
  <c r="G121" i="1"/>
  <c r="G106" i="1" s="1"/>
  <c r="L121" i="1"/>
  <c r="L106" i="1" s="1"/>
  <c r="E121" i="1"/>
  <c r="I121" i="1"/>
  <c r="I106" i="1" s="1"/>
  <c r="S121" i="1"/>
  <c r="S106" i="1" s="1"/>
  <c r="O121" i="1"/>
  <c r="I99" i="1"/>
  <c r="K121" i="1"/>
  <c r="R121" i="1"/>
  <c r="R106" i="1" s="1"/>
  <c r="F121" i="1"/>
  <c r="G99" i="1"/>
  <c r="M99" i="1"/>
  <c r="L99" i="1"/>
  <c r="S99" i="1"/>
  <c r="S67" i="1"/>
  <c r="R67" i="1"/>
  <c r="M67" i="1"/>
  <c r="L67" i="1"/>
  <c r="G67" i="1"/>
  <c r="R99" i="1"/>
  <c r="I67" i="1"/>
  <c r="F40" i="1"/>
  <c r="G40" i="1"/>
  <c r="H40" i="1"/>
  <c r="I40" i="1"/>
  <c r="K40" i="1"/>
  <c r="L40" i="1"/>
  <c r="M40" i="1"/>
  <c r="O40" i="1"/>
  <c r="Q40" i="1"/>
  <c r="R40" i="1"/>
  <c r="R39" i="1" s="1"/>
  <c r="S40" i="1"/>
  <c r="S39" i="1" s="1"/>
  <c r="E40" i="1"/>
  <c r="F42" i="1"/>
  <c r="G42" i="1"/>
  <c r="H42" i="1"/>
  <c r="I42" i="1"/>
  <c r="K42" i="1"/>
  <c r="L42" i="1"/>
  <c r="M42" i="1"/>
  <c r="O42" i="1"/>
  <c r="Q42" i="1"/>
  <c r="P42" i="1" s="1"/>
  <c r="E42" i="1"/>
  <c r="F34" i="1"/>
  <c r="G34" i="1"/>
  <c r="G33" i="1" s="1"/>
  <c r="H34" i="1"/>
  <c r="I34" i="1"/>
  <c r="I33" i="1" s="1"/>
  <c r="K34" i="1"/>
  <c r="L34" i="1"/>
  <c r="L33" i="1" s="1"/>
  <c r="M34" i="1"/>
  <c r="M33" i="1" s="1"/>
  <c r="O34" i="1"/>
  <c r="Q34" i="1"/>
  <c r="R34" i="1"/>
  <c r="R33" i="1" s="1"/>
  <c r="S34" i="1"/>
  <c r="S33" i="1" s="1"/>
  <c r="E34" i="1"/>
  <c r="F30" i="1"/>
  <c r="G30" i="1"/>
  <c r="G29" i="1" s="1"/>
  <c r="H30" i="1"/>
  <c r="I30" i="1"/>
  <c r="I29" i="1" s="1"/>
  <c r="K30" i="1"/>
  <c r="L30" i="1"/>
  <c r="L29" i="1" s="1"/>
  <c r="M30" i="1"/>
  <c r="M29" i="1" s="1"/>
  <c r="O30" i="1"/>
  <c r="Q30" i="1"/>
  <c r="R30" i="1"/>
  <c r="R29" i="1" s="1"/>
  <c r="S30" i="1"/>
  <c r="S29" i="1" s="1"/>
  <c r="E30" i="1"/>
  <c r="S25" i="1"/>
  <c r="S24" i="1" s="1"/>
  <c r="O25" i="1"/>
  <c r="Q25" i="1"/>
  <c r="R25" i="1"/>
  <c r="R24" i="1" s="1"/>
  <c r="M25" i="1"/>
  <c r="M24" i="1" s="1"/>
  <c r="I25" i="1"/>
  <c r="I24" i="1" s="1"/>
  <c r="K25" i="1"/>
  <c r="L25" i="1"/>
  <c r="L24" i="1" s="1"/>
  <c r="F25" i="1"/>
  <c r="G25" i="1"/>
  <c r="G24" i="1" s="1"/>
  <c r="H25" i="1"/>
  <c r="E25" i="1"/>
  <c r="T77" i="1" l="1"/>
  <c r="T76" i="1" s="1"/>
  <c r="P76" i="1"/>
  <c r="I48" i="1"/>
  <c r="I47" i="1" s="1"/>
  <c r="I66" i="1"/>
  <c r="G48" i="1"/>
  <c r="G47" i="1" s="1"/>
  <c r="G66" i="1"/>
  <c r="M48" i="1"/>
  <c r="M47" i="1" s="1"/>
  <c r="M66" i="1"/>
  <c r="S48" i="1"/>
  <c r="S47" i="1" s="1"/>
  <c r="S66" i="1"/>
  <c r="L48" i="1"/>
  <c r="L47" i="1" s="1"/>
  <c r="L66" i="1"/>
  <c r="R48" i="1"/>
  <c r="R47" i="1" s="1"/>
  <c r="R66" i="1"/>
  <c r="K99" i="1"/>
  <c r="W77" i="1"/>
  <c r="W76" i="1" s="1"/>
  <c r="H67" i="1"/>
  <c r="U100" i="1"/>
  <c r="Q99" i="1"/>
  <c r="W108" i="1"/>
  <c r="W100" i="1"/>
  <c r="E67" i="1"/>
  <c r="W122" i="1"/>
  <c r="W107" i="1"/>
  <c r="Q67" i="1"/>
  <c r="W117" i="1"/>
  <c r="J40" i="1"/>
  <c r="W124" i="1"/>
  <c r="O67" i="1"/>
  <c r="K67" i="1"/>
  <c r="J42" i="1"/>
  <c r="W42" i="1" s="1"/>
  <c r="T107" i="1"/>
  <c r="U116" i="1"/>
  <c r="U107" i="1"/>
  <c r="E99" i="1"/>
  <c r="V107" i="1"/>
  <c r="W101" i="1"/>
  <c r="W86" i="1"/>
  <c r="U86" i="1"/>
  <c r="E33" i="1"/>
  <c r="P40" i="1"/>
  <c r="T40" i="1" s="1"/>
  <c r="J68" i="1"/>
  <c r="O79" i="1"/>
  <c r="T116" i="1"/>
  <c r="E24" i="1"/>
  <c r="E79" i="1"/>
  <c r="K106" i="1"/>
  <c r="J106" i="1" s="1"/>
  <c r="J121" i="1"/>
  <c r="H79" i="1"/>
  <c r="U80" i="1"/>
  <c r="F24" i="1"/>
  <c r="V25" i="1"/>
  <c r="Q29" i="1"/>
  <c r="P30" i="1"/>
  <c r="T30" i="1" s="1"/>
  <c r="Q33" i="1"/>
  <c r="P34" i="1"/>
  <c r="T34" i="1" s="1"/>
  <c r="H99" i="1"/>
  <c r="E106" i="1"/>
  <c r="Q106" i="1"/>
  <c r="P106" i="1" s="1"/>
  <c r="P121" i="1"/>
  <c r="T121" i="1" s="1"/>
  <c r="P68" i="1"/>
  <c r="V68" i="1"/>
  <c r="O29" i="1"/>
  <c r="O33" i="1"/>
  <c r="F67" i="1"/>
  <c r="O106" i="1"/>
  <c r="O98" i="1" s="1"/>
  <c r="V83" i="1"/>
  <c r="T85" i="1"/>
  <c r="T84" i="1" s="1"/>
  <c r="W85" i="1"/>
  <c r="W84" i="1" s="1"/>
  <c r="E61" i="1"/>
  <c r="K24" i="1"/>
  <c r="J24" i="1" s="1"/>
  <c r="J25" i="1"/>
  <c r="K29" i="1"/>
  <c r="J30" i="1"/>
  <c r="K33" i="1"/>
  <c r="J34" i="1"/>
  <c r="U42" i="1"/>
  <c r="U40" i="1"/>
  <c r="Q83" i="1"/>
  <c r="U83" i="1" s="1"/>
  <c r="V86" i="1"/>
  <c r="E29" i="1"/>
  <c r="T42" i="1"/>
  <c r="F106" i="1"/>
  <c r="V121" i="1"/>
  <c r="H106" i="1"/>
  <c r="U121" i="1"/>
  <c r="F79" i="1"/>
  <c r="V80" i="1"/>
  <c r="Q79" i="1"/>
  <c r="P79" i="1" s="1"/>
  <c r="P80" i="1"/>
  <c r="T80" i="1" s="1"/>
  <c r="V100" i="1"/>
  <c r="Q24" i="1"/>
  <c r="P24" i="1" s="1"/>
  <c r="P25" i="1"/>
  <c r="T25" i="1" s="1"/>
  <c r="V42" i="1"/>
  <c r="K79" i="1"/>
  <c r="J79" i="1" s="1"/>
  <c r="J80" i="1"/>
  <c r="T86" i="1"/>
  <c r="H29" i="1"/>
  <c r="U30" i="1"/>
  <c r="V40" i="1"/>
  <c r="V116" i="1"/>
  <c r="U68" i="1"/>
  <c r="H24" i="1"/>
  <c r="U25" i="1"/>
  <c r="H33" i="1"/>
  <c r="U34" i="1"/>
  <c r="O24" i="1"/>
  <c r="F29" i="1"/>
  <c r="V30" i="1"/>
  <c r="F33" i="1"/>
  <c r="V34" i="1"/>
  <c r="W116" i="1"/>
  <c r="T100" i="1"/>
  <c r="M98" i="1"/>
  <c r="R98" i="1"/>
  <c r="G98" i="1"/>
  <c r="I98" i="1"/>
  <c r="L98" i="1"/>
  <c r="G23" i="1"/>
  <c r="M23" i="1"/>
  <c r="I23" i="1"/>
  <c r="R23" i="1"/>
  <c r="S23" i="1"/>
  <c r="L23" i="1"/>
  <c r="S98" i="1"/>
  <c r="I39" i="1"/>
  <c r="H39" i="1"/>
  <c r="G39" i="1"/>
  <c r="S28" i="1"/>
  <c r="F39" i="1"/>
  <c r="R28" i="1"/>
  <c r="Q39" i="1"/>
  <c r="P39" i="1" s="1"/>
  <c r="M39" i="1"/>
  <c r="L39" i="1"/>
  <c r="K39" i="1"/>
  <c r="E39" i="1"/>
  <c r="O39" i="1"/>
  <c r="S13" i="1"/>
  <c r="F13" i="1"/>
  <c r="G13" i="1" s="1"/>
  <c r="H13" i="1" s="1"/>
  <c r="I13" i="1" s="1"/>
  <c r="B13" i="1"/>
  <c r="R22" i="1" l="1"/>
  <c r="E66" i="1"/>
  <c r="S22" i="1"/>
  <c r="R46" i="1"/>
  <c r="L46" i="1"/>
  <c r="S46" i="1"/>
  <c r="M46" i="1"/>
  <c r="G46" i="1"/>
  <c r="I46" i="1"/>
  <c r="O48" i="1"/>
  <c r="O47" i="1" s="1"/>
  <c r="O66" i="1"/>
  <c r="Q48" i="1"/>
  <c r="Q47" i="1" s="1"/>
  <c r="Q66" i="1"/>
  <c r="F48" i="1"/>
  <c r="F47" i="1" s="1"/>
  <c r="F66" i="1"/>
  <c r="K48" i="1"/>
  <c r="K47" i="1" s="1"/>
  <c r="K66" i="1"/>
  <c r="H48" i="1"/>
  <c r="H47" i="1" s="1"/>
  <c r="H66" i="1"/>
  <c r="P99" i="1"/>
  <c r="T99" i="1" s="1"/>
  <c r="J99" i="1"/>
  <c r="U99" i="1"/>
  <c r="V48" i="1"/>
  <c r="V47" i="1" s="1"/>
  <c r="J48" i="1"/>
  <c r="J47" i="1" s="1"/>
  <c r="E48" i="1"/>
  <c r="E47" i="1" s="1"/>
  <c r="U48" i="1"/>
  <c r="U47" i="1" s="1"/>
  <c r="V67" i="1"/>
  <c r="J67" i="1"/>
  <c r="J66" i="1" s="1"/>
  <c r="P67" i="1"/>
  <c r="U67" i="1"/>
  <c r="W40" i="1"/>
  <c r="W68" i="1"/>
  <c r="E98" i="1"/>
  <c r="E23" i="1"/>
  <c r="F23" i="1"/>
  <c r="W80" i="1"/>
  <c r="Q23" i="1"/>
  <c r="H98" i="1"/>
  <c r="W34" i="1"/>
  <c r="T39" i="1"/>
  <c r="J39" i="1"/>
  <c r="W39" i="1" s="1"/>
  <c r="T24" i="1"/>
  <c r="V106" i="1"/>
  <c r="W30" i="1"/>
  <c r="W25" i="1"/>
  <c r="W121" i="1"/>
  <c r="U39" i="1"/>
  <c r="U24" i="1"/>
  <c r="J33" i="1"/>
  <c r="F98" i="1"/>
  <c r="Q98" i="1"/>
  <c r="P98" i="1" s="1"/>
  <c r="T98" i="1" s="1"/>
  <c r="K98" i="1"/>
  <c r="J98" i="1" s="1"/>
  <c r="T106" i="1"/>
  <c r="V33" i="1"/>
  <c r="V79" i="1"/>
  <c r="P83" i="1"/>
  <c r="T68" i="1"/>
  <c r="P29" i="1"/>
  <c r="T29" i="1" s="1"/>
  <c r="W79" i="1"/>
  <c r="U29" i="1"/>
  <c r="P33" i="1"/>
  <c r="T33" i="1" s="1"/>
  <c r="V29" i="1"/>
  <c r="U106" i="1"/>
  <c r="J29" i="1"/>
  <c r="T79" i="1"/>
  <c r="O23" i="1"/>
  <c r="H23" i="1"/>
  <c r="K23" i="1"/>
  <c r="V24" i="1"/>
  <c r="U79" i="1"/>
  <c r="V99" i="1"/>
  <c r="U33" i="1"/>
  <c r="W106" i="1"/>
  <c r="V39" i="1"/>
  <c r="W24" i="1"/>
  <c r="G28" i="1"/>
  <c r="G22" i="1" s="1"/>
  <c r="Q28" i="1"/>
  <c r="I28" i="1"/>
  <c r="I22" i="1" s="1"/>
  <c r="H28" i="1"/>
  <c r="O28" i="1"/>
  <c r="L28" i="1"/>
  <c r="L22" i="1" s="1"/>
  <c r="E28" i="1"/>
  <c r="M28" i="1"/>
  <c r="M22" i="1" s="1"/>
  <c r="F28" i="1"/>
  <c r="K28" i="1"/>
  <c r="E22" i="1" l="1"/>
  <c r="U66" i="1"/>
  <c r="H22" i="1"/>
  <c r="J23" i="1"/>
  <c r="K22" i="1"/>
  <c r="J22" i="1" s="1"/>
  <c r="O22" i="1"/>
  <c r="W99" i="1"/>
  <c r="P23" i="1"/>
  <c r="T23" i="1" s="1"/>
  <c r="Q22" i="1"/>
  <c r="P22" i="1" s="1"/>
  <c r="F22" i="1"/>
  <c r="E46" i="1"/>
  <c r="H46" i="1"/>
  <c r="K46" i="1"/>
  <c r="P66" i="1"/>
  <c r="V66" i="1"/>
  <c r="V46" i="1" s="1"/>
  <c r="T67" i="1"/>
  <c r="F46" i="1"/>
  <c r="F21" i="1" s="1"/>
  <c r="Q46" i="1"/>
  <c r="O46" i="1"/>
  <c r="O21" i="1" s="1"/>
  <c r="U46" i="1"/>
  <c r="J46" i="1"/>
  <c r="T48" i="1"/>
  <c r="T47" i="1" s="1"/>
  <c r="P48" i="1"/>
  <c r="P47" i="1" s="1"/>
  <c r="W48" i="1"/>
  <c r="W47" i="1" s="1"/>
  <c r="W67" i="1"/>
  <c r="W29" i="1"/>
  <c r="V98" i="1"/>
  <c r="W98" i="1"/>
  <c r="W33" i="1"/>
  <c r="V28" i="1"/>
  <c r="U23" i="1"/>
  <c r="J28" i="1"/>
  <c r="U28" i="1"/>
  <c r="V23" i="1"/>
  <c r="U98" i="1"/>
  <c r="P28" i="1"/>
  <c r="T28" i="1" s="1"/>
  <c r="T83" i="1"/>
  <c r="W83" i="1"/>
  <c r="W23" i="1" l="1"/>
  <c r="E21" i="1"/>
  <c r="T22" i="1"/>
  <c r="W22" i="1"/>
  <c r="U22" i="1"/>
  <c r="V22" i="1"/>
  <c r="Z21" i="1" s="1"/>
  <c r="P46" i="1"/>
  <c r="W66" i="1"/>
  <c r="T66" i="1"/>
  <c r="T46" i="1" s="1"/>
  <c r="W46" i="1"/>
  <c r="W21" i="1" s="1"/>
  <c r="Y23" i="1" s="1"/>
  <c r="W28" i="1"/>
</calcChain>
</file>

<file path=xl/sharedStrings.xml><?xml version="1.0" encoding="utf-8"?>
<sst xmlns="http://schemas.openxmlformats.org/spreadsheetml/2006/main" count="285" uniqueCount="186">
  <si>
    <t>Đơn vị tính : Đồng</t>
  </si>
  <si>
    <t>Số TT</t>
  </si>
  <si>
    <t>Nội dung</t>
  </si>
  <si>
    <t>Mã dự án</t>
  </si>
  <si>
    <t>Luỹ kế vốn đã giải ngân từ khởi công đến hết năm ngân sách trước năm quyết toán</t>
  </si>
  <si>
    <t>Số vốn TƯ theo chế độ chưa thu hồi của các năm trước nộp điều chỉnh giảm trong năm quyết toán</t>
  </si>
  <si>
    <t>TTKLHT
 trong năm của phần vốn TƯ theo chế độ chưa thu hồi từ K/C đến hết năm ngân sách trước năm quyết toán</t>
  </si>
  <si>
    <t>Kế hoạch và thanh toán vốn đầu tư các năm trước
 được kéo dài thời gian thực hiện và giải ngân sang năm quyết toán</t>
  </si>
  <si>
    <t>Kế hoạch và giải ngân vốn kế hoạch năm quyết toán</t>
  </si>
  <si>
    <t xml:space="preserve">Luỹ kế số vốn TƯ
theo chế độ chưa thu hồi
đến hết năm quyết toán chuyển sang các năm sau </t>
  </si>
  <si>
    <t>Lũy kế số vốn đã  giải ngân từ khởi công đến hết năm quyết toán</t>
  </si>
  <si>
    <t>Số</t>
  </si>
  <si>
    <t>Kế hoạch vốn được kéo dài</t>
  </si>
  <si>
    <t>Giải ngân</t>
  </si>
  <si>
    <t>Vốn kế hoạch tiếp tục đươc phép kéo dài thời gian thực hiện và giải ngân sang năm sau năm quyết toán (nếu có)</t>
  </si>
  <si>
    <t>Số vốn còn lại chưa giải ngân hủy bỏ
(nếu có)</t>
  </si>
  <si>
    <t>Vốn kế hoạch năm quyết toán</t>
  </si>
  <si>
    <t>KHV được phép kéo dài thời gian thực hiện và giải ngân sang năm sau năm quyết toán (nếu có)</t>
  </si>
  <si>
    <t xml:space="preserve"> thứ tự</t>
  </si>
  <si>
    <t>Tổng số</t>
  </si>
  <si>
    <t>Tr.đó: vốn tạm
 ứng theo chế độ chưa thu hồi</t>
  </si>
  <si>
    <t>Thanh toán khối lượng hoàn thành</t>
  </si>
  <si>
    <t>Vốn tạm ứng</t>
  </si>
  <si>
    <t/>
  </si>
  <si>
    <t>071-Giáo dục mầm non</t>
  </si>
  <si>
    <t>072-Giáo dục tiểu học</t>
  </si>
  <si>
    <t>073-Giáo dục trung học cơ sở</t>
  </si>
  <si>
    <t>161-Văn hóa</t>
  </si>
  <si>
    <t>283-Thủy lợi và dịch vụ thủy lợi</t>
  </si>
  <si>
    <t>292-Giao thông đường bộ</t>
  </si>
  <si>
    <t>311-Cấp, thoát nước</t>
  </si>
  <si>
    <t>312-Kiến thiết thị chính</t>
  </si>
  <si>
    <t>332-Các hoạt động điều tra, thăm dò, khảo sát, tư vấn, quy hoạch trong các lĩnh vực kinh tế, xã hội, nhân văn</t>
  </si>
  <si>
    <t>2120.8009570-Trường Mầm non Phổ Thạnh. Hạng mục: 04 phòng học, hệ thống PCCC và thoát nước ngoài nhà</t>
  </si>
  <si>
    <t>8009570</t>
  </si>
  <si>
    <t>2120.8009571-Trường Mầm non Phổ Minh. Hạng mục: Xây dựng mới 02 phòng 02 tầng (Giáo dục thể chất, giáo dục nghệ thuật)</t>
  </si>
  <si>
    <t>8009571</t>
  </si>
  <si>
    <t>2120.8009576-Trường Mầm non Phổ An. Hạng mục: Xây dựng 02 phòng 02 tầng (Giáo dục thể chất, giáo dục nghệ thuật)</t>
  </si>
  <si>
    <t>8009576</t>
  </si>
  <si>
    <t>2120.8009572-Trường Tiểu học số 3 Phổ Thạnh. Hạng mục: 06 phòng học bộ môn và nhà hiệu bộ</t>
  </si>
  <si>
    <t>8009572</t>
  </si>
  <si>
    <t>2120.8079111-Trường Tiểu học Phổ Khánh; Hạng mục: Nhà hiệu bộ, nhà đa năng và hệ thống PCCC ngoài nhà.</t>
  </si>
  <si>
    <t>8079111</t>
  </si>
  <si>
    <t>2120.8128142-Trường Tiểu học số 2 Phổ Thạnh. Hạng mục: 04 phòng học bộ môn, nhà hiệu bộ, nhà vệ sinh.</t>
  </si>
  <si>
    <t>8128142</t>
  </si>
  <si>
    <t>2120.7939792-Trường THCS Phổ Thạnh; HM: Xây dựng mới 12 phòng học, hệ thống PCCC</t>
  </si>
  <si>
    <t>7939792</t>
  </si>
  <si>
    <t>2120.8009574-Trường THCS Phổ Nhơn. Hạng mục: Xây dựng mới 04 phòng bộ môn và khu vệ sinh</t>
  </si>
  <si>
    <t>8009574</t>
  </si>
  <si>
    <t>2120.8073400-Nâng cấp, sửa chữa Hội trường Trung tâm Văn hoá thị xã Đức Phổ</t>
  </si>
  <si>
    <t>8073400</t>
  </si>
  <si>
    <t>2120.7908123-Hồ chứa nước Bàu Đen</t>
  </si>
  <si>
    <t>7908123</t>
  </si>
  <si>
    <t>2120.7939789-Kè chống sạt lở các điểm bờ Sông Trà Câu</t>
  </si>
  <si>
    <t>7939789</t>
  </si>
  <si>
    <t>2120.7972549-Hệ thống thoát nước khu vực đô thị (từ cầu Bàu đến sông Rớ)</t>
  </si>
  <si>
    <t>7972549</t>
  </si>
  <si>
    <t>2120.8000099-Đập ngăn giữ nước, khơi thông dòng chảy và kè chống sạt lở suối Cầu Gạch</t>
  </si>
  <si>
    <t>8000099</t>
  </si>
  <si>
    <t>2120.8129871-Khắc phục các điểm sạt lở bờ sông Trà Câu đoạn qua phường Phổ Minh, thị xã Đức Phổ</t>
  </si>
  <si>
    <t>8129871</t>
  </si>
  <si>
    <t>1</t>
  </si>
  <si>
    <t>2120.7386112-Tuyến đường từ nhà ông Lương đi khu thương mại huyện Đức Phổ.</t>
  </si>
  <si>
    <t>7386112</t>
  </si>
  <si>
    <t>2120.7674633-Doan duong Pham Van Dong giap tuyen duong Tran Hung Dao</t>
  </si>
  <si>
    <t>7674633</t>
  </si>
  <si>
    <t>2120.7937535-Đầu tư xây dựng hạ tầng Khu liên hợp xử lý chất thải rắn sinh hoạt thị xã Đức Phổ</t>
  </si>
  <si>
    <t>7937535</t>
  </si>
  <si>
    <t>2120.7937540-Đường Huỳnh Công Thiệu nối dài</t>
  </si>
  <si>
    <t>7937540</t>
  </si>
  <si>
    <t>2120.7937541-Đường Huỳnh Thúc Kháng</t>
  </si>
  <si>
    <t>7937541</t>
  </si>
  <si>
    <t>2120.7946407-Cầu Suối Đục Phổ Nhơn</t>
  </si>
  <si>
    <t>7946407</t>
  </si>
  <si>
    <t>2120.8009573-Nâng cấp, mở rộng tuyến đường Phổ Minh – Phổ Văn (đoạn Phổ Văn)</t>
  </si>
  <si>
    <t>8009573</t>
  </si>
  <si>
    <t>2120.8009575-Đầu tư các nghĩa trang nhân dân trên địa bàn thị xã</t>
  </si>
  <si>
    <t>8009575</t>
  </si>
  <si>
    <t>2120.8031705-Cầu Thạnh Đức</t>
  </si>
  <si>
    <t>8031705</t>
  </si>
  <si>
    <t>2120.8053944-Chỉnh trang các tuyến đường Trần Hưng Đạo, Ngô Quyền, thị xã Đức Phổ</t>
  </si>
  <si>
    <t>8053944</t>
  </si>
  <si>
    <t>2120.8061018-Cải tạo, sửa chữa tuyến đường Núi Bàu - Liệt Sơn</t>
  </si>
  <si>
    <t>8061018</t>
  </si>
  <si>
    <t>2120.7992849-Hệ thống nước sạch trên địa bàn thị xã. Hạng mục: Hệ thống cấp nước sinh hoạt xã Phổ Cường - Phổ Khánh</t>
  </si>
  <si>
    <t>7992849</t>
  </si>
  <si>
    <t>2120.8025081-Khu dân cư phía Nam đường Lê Thánh Tôn</t>
  </si>
  <si>
    <t>8025081</t>
  </si>
  <si>
    <t>2120.8031704-Khu dân cư đường Phạm Hữu Nhật</t>
  </si>
  <si>
    <t>8031704</t>
  </si>
  <si>
    <t>2120.8061026-Hệ thống điện chiếu sáng các trục đường chính trên địa bàn thị xã</t>
  </si>
  <si>
    <t>8061026</t>
  </si>
  <si>
    <t>2120.8057677-Lập Điều chỉnh quy hoạch sử dụng đất đến năm 2030 thị xã Đức Phổ</t>
  </si>
  <si>
    <t>8057677</t>
  </si>
  <si>
    <t>2120.8067548-Quy hoạch chi tiết tỷ lệ 1/500 Khu dân cư phía Tây đường Phạm Văn Đồng</t>
  </si>
  <si>
    <t>8067548</t>
  </si>
  <si>
    <t>2120.8068350-Điều chỉnh quy hoạch chung đô thị Đức Phổ, tỉnh Quảng Ngãi đến năm 2045</t>
  </si>
  <si>
    <t>8068350</t>
  </si>
  <si>
    <t>2120.8068351-Quy hoạch chi tiết tỷ lệ 1/500 Trung tâm hành chính tập trung mới thị xã Đức Phổ</t>
  </si>
  <si>
    <t>8068351</t>
  </si>
  <si>
    <t>2120.8083514-Quy hoạch phân khu tỷ lệ 1/2000 Trung tâm đô thị phía Bắc đô thị Đức Phổ (Phổ Văn - Phổ Thuận - Phổ An - Phổ Quang)</t>
  </si>
  <si>
    <t>8083514</t>
  </si>
  <si>
    <t>2120.8100033-Quy hoạch phân khu tỷ lệ 1/2000 Trung tâm đô thị Phổ Thạnh</t>
  </si>
  <si>
    <t>8100033</t>
  </si>
  <si>
    <t>280</t>
  </si>
  <si>
    <t>Nguồn 42</t>
  </si>
  <si>
    <t>070</t>
  </si>
  <si>
    <t>Ngành 070- Giáo dục- đào tạo và dạy nghề</t>
  </si>
  <si>
    <t>071</t>
  </si>
  <si>
    <t>BQL ĐTXD và PTQĐ thị xã Đức Phổ</t>
  </si>
  <si>
    <t>Ngành 280- Các hoạt động kinh tế</t>
  </si>
  <si>
    <t>Phòng tài nguyên và môi trường</t>
  </si>
  <si>
    <t>Phòng quản lý đô thị</t>
  </si>
  <si>
    <t>Nguồn 43</t>
  </si>
  <si>
    <t>072</t>
  </si>
  <si>
    <t>Nguồn 44</t>
  </si>
  <si>
    <t>160- Văn hóa thông tin</t>
  </si>
  <si>
    <t>280- Các hoạt động kinh tế</t>
  </si>
  <si>
    <t>Các hoạt động kinh tế</t>
  </si>
  <si>
    <t>1.1</t>
  </si>
  <si>
    <t>1.2</t>
  </si>
  <si>
    <t>1.4</t>
  </si>
  <si>
    <t>2</t>
  </si>
  <si>
    <t>1.3</t>
  </si>
  <si>
    <t>073</t>
  </si>
  <si>
    <t>312</t>
  </si>
  <si>
    <t>1.5</t>
  </si>
  <si>
    <t>1.7</t>
  </si>
  <si>
    <t>2.1</t>
  </si>
  <si>
    <t>2.2</t>
  </si>
  <si>
    <t>III</t>
  </si>
  <si>
    <t>II</t>
  </si>
  <si>
    <t>I</t>
  </si>
  <si>
    <t>311</t>
  </si>
  <si>
    <t>Tổng mức đầu tư</t>
  </si>
  <si>
    <t>Tổng số vốn đã thanh toán khối lượng hoàn thành được quyết toán trong năm 2024</t>
  </si>
  <si>
    <t>4</t>
  </si>
  <si>
    <t>10=11+12</t>
  </si>
  <si>
    <t>14=9-10-13</t>
  </si>
  <si>
    <t>16=17 +18</t>
  </si>
  <si>
    <t>20=15- 16-19</t>
  </si>
  <si>
    <t>21=8+11+17</t>
  </si>
  <si>
    <t>22=6-7-8+12+18</t>
  </si>
  <si>
    <t>ỦY BAN NHÂN DÂN</t>
  </si>
  <si>
    <t>THỊ XÃ ĐỨC PHỔ</t>
  </si>
  <si>
    <t>Biểu 04/QTNĐ</t>
  </si>
  <si>
    <t>`</t>
  </si>
  <si>
    <t>Chuyển nguồn</t>
  </si>
  <si>
    <t>II.1</t>
  </si>
  <si>
    <t>II.2</t>
  </si>
  <si>
    <t>Vốn ngân sách tỉnh giao bổ sung trong năm từ nguồn tăng thu so với dự toán giao và tiết kiệm chi năm 2023 (Quyết định số 434/QĐ-UBND ngày 07/6/2024 , Quyết định số 656/QĐ-UBND ngày 11/10/2024 của UBND tỉnh) , nguồn dự phòng chi (Quyết định số 830/QĐ-UBND ngày 28/12/2024 của UBND tỉnh )</t>
  </si>
  <si>
    <t>II.3</t>
  </si>
  <si>
    <t>NS tỉnh hổ trợ theo QĐ 1398/QĐ-UBNDngày 19 tháng 12 năm 2023  của UBND tỉnh thực hiện chương trình MTQG XD NTM</t>
  </si>
  <si>
    <t>II.4</t>
  </si>
  <si>
    <t>Vốn phân cấp của tỉnh</t>
  </si>
  <si>
    <t>Vốn ngân sách tỉnh hỗ trợ có mục tiêu từ đầu năm 
tại Quyết định số 1369/QĐ-UBND ngày 12/12/2023,Quyết định số 647/QĐ-UBND ngày 07/10/2024 của UBND tỉnh</t>
  </si>
  <si>
    <t>II.5</t>
  </si>
  <si>
    <t>Các dự án không ghi kế hoạch năm 2024 còn dư vốn tạm ứng chưa thu hồi từ các năm trước chuyển sang năm 2024</t>
  </si>
  <si>
    <t>CỘNG HÒA XÃ HỘI CHỦ NGHĨA VIỆT NAM</t>
  </si>
  <si>
    <t>Độc lập - Tự do - Hạnh phúc</t>
  </si>
  <si>
    <t>TRƯỞNG PHÒNG GIAO DỊCH SỐ 22 - KHO BẠC NHÀ NƯỚC KHU VỰC XII</t>
  </si>
  <si>
    <t>TRƯỞNG PHÒNG TÀI CHÍNH - KẾ HOẠCH</t>
  </si>
  <si>
    <t>CHỦ TỊCH</t>
  </si>
  <si>
    <t>B</t>
  </si>
  <si>
    <t>NGÂN SÁCH CẤP THỊ XÃ</t>
  </si>
  <si>
    <t>A</t>
  </si>
  <si>
    <t>NGÂN SÁCH CẤP TỈNH</t>
  </si>
  <si>
    <t>Các dự án không ghi kế hoạch năm 2024 còn dư vốn tạm ứng chưa thu hồi từ các năm trước chuyển sang năm 2024:</t>
  </si>
  <si>
    <t>*</t>
  </si>
  <si>
    <t>Ngành giao thông</t>
  </si>
  <si>
    <t xml:space="preserve">Dự án: Đường QL 1A - Phổ Vinh </t>
  </si>
  <si>
    <t>7163129</t>
  </si>
  <si>
    <t>Dự án: Đường QL1A-Mỹ Á-KCN Phổ Phong (GĐ 1)</t>
  </si>
  <si>
    <t>7291449</t>
  </si>
  <si>
    <t>**</t>
  </si>
  <si>
    <t>Ngành thủy lợi</t>
  </si>
  <si>
    <t>Dự án: Hồ chứa nước Lỗ Lá</t>
  </si>
  <si>
    <t>7032914</t>
  </si>
  <si>
    <r>
      <t xml:space="preserve">Ghi chú:- </t>
    </r>
    <r>
      <rPr>
        <sz val="20"/>
        <rFont val="Times New Roman"/>
        <family val="1"/>
        <scheme val="major"/>
      </rPr>
      <t>Các dự án kiểm soát, thanh toán tại Kho bạc Nhà nước Quảng Ngãi đã đối chiếu xác nhận từng dự án theo mẫu 01/QTNĐ, cụ thể bao gồm các dự án:</t>
    </r>
  </si>
  <si>
    <t xml:space="preserve">           - Các dự án còn lại kiểm soát, thanh toán tại Kho bạc Nhà nước Đức Phổ</t>
  </si>
  <si>
    <t xml:space="preserve">              1.Dự án: Đường QL 1A - Phổ Vinh </t>
  </si>
  <si>
    <t xml:space="preserve">             2.Dự án: Đường QL1A-Mỹ Á-KCN Phổ Phong (GĐ 1)</t>
  </si>
  <si>
    <t xml:space="preserve">             3.Dự án: Hồ chứa nước Lỗ Lá</t>
  </si>
  <si>
    <t>BÁO CÁO CHI TIẾT QUYẾT TOÁN VỐN ĐẦU TƯ CÔNG NGUỒN NGÂN SÁCH NHÀ NƯỚC 2024 (NGÂN SÁCH CẤP TỈNH, NGÂN SÁCH CẤP THỊ XÃ)</t>
  </si>
  <si>
    <t>23=5-7+10+16</t>
  </si>
  <si>
    <t>(Kèm theo Báo cáo số 104/BC-UBND ngày 14 tháng 4 năm 2025 của UBND thị xã Đức Phổ)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</si>
</sst>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9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.VnTime"/>
      <family val="2"/>
    </font>
    <font>
      <b/>
      <sz val="12"/>
      <name val="Times New Roman"/>
      <family val="1"/>
    </font>
    <font>
      <sz val="12"/>
      <name val="Arial"/>
      <family val="2"/>
      <scheme val="minor"/>
    </font>
    <font>
      <sz val="10"/>
      <name val="Times New Roman"/>
      <family val="1"/>
    </font>
    <font>
      <sz val="10"/>
      <name val="Arial"/>
      <family val="2"/>
      <scheme val="minor"/>
    </font>
    <font>
      <i/>
      <sz val="10"/>
      <name val="Times New Roman"/>
      <family val="1"/>
    </font>
    <font>
      <b/>
      <sz val="10"/>
      <name val="Arial"/>
      <family val="2"/>
      <scheme val="minor"/>
    </font>
    <font>
      <i/>
      <sz val="12"/>
      <name val="Times New Roman"/>
      <family val="1"/>
    </font>
    <font>
      <sz val="10"/>
      <color rgb="FFFF0000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2"/>
      <color theme="1"/>
      <name val="Times New Roman"/>
      <family val="1"/>
    </font>
    <font>
      <b/>
      <sz val="10"/>
      <color rgb="FFFF0000"/>
      <name val="Arial"/>
      <family val="2"/>
      <charset val="163"/>
      <scheme val="minor"/>
    </font>
    <font>
      <b/>
      <sz val="10"/>
      <name val="Arial"/>
      <family val="2"/>
      <charset val="163"/>
      <scheme val="minor"/>
    </font>
    <font>
      <b/>
      <sz val="12"/>
      <name val="Arial"/>
      <family val="2"/>
      <charset val="163"/>
      <scheme val="minor"/>
    </font>
    <font>
      <sz val="20"/>
      <name val="Times New Roman"/>
      <family val="1"/>
      <scheme val="major"/>
    </font>
    <font>
      <b/>
      <sz val="20"/>
      <name val="Times New Roman"/>
      <family val="1"/>
      <scheme val="major"/>
    </font>
    <font>
      <sz val="12"/>
      <color rgb="FF0000FF"/>
      <name val="Arial"/>
      <family val="2"/>
      <scheme val="minor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  <scheme val="minor"/>
    </font>
    <font>
      <i/>
      <sz val="10"/>
      <color theme="1"/>
      <name val="Times New Roman"/>
      <family val="1"/>
    </font>
    <font>
      <b/>
      <sz val="10"/>
      <color theme="1"/>
      <name val="Arial"/>
      <family val="2"/>
      <scheme val="minor"/>
    </font>
    <font>
      <b/>
      <sz val="10"/>
      <color theme="1"/>
      <name val="Times New Roman"/>
      <family val="1"/>
      <charset val="163"/>
    </font>
    <font>
      <b/>
      <sz val="10"/>
      <color theme="1"/>
      <name val="Calibri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Arial"/>
      <family val="2"/>
      <charset val="163"/>
      <scheme val="minor"/>
    </font>
    <font>
      <b/>
      <sz val="12"/>
      <color theme="1"/>
      <name val="Arial"/>
      <family val="2"/>
      <charset val="163"/>
      <scheme val="minor"/>
    </font>
    <font>
      <b/>
      <sz val="16"/>
      <color theme="1"/>
      <name val="Times New Roman"/>
      <family val="1"/>
    </font>
    <font>
      <i/>
      <sz val="18"/>
      <color theme="1"/>
      <name val="Times New Roman"/>
      <family val="1"/>
    </font>
    <font>
      <sz val="18"/>
      <color theme="1"/>
      <name val="Arial"/>
      <family val="2"/>
      <scheme val="minor"/>
    </font>
    <font>
      <sz val="18"/>
      <name val="Arial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54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9" fillId="0" borderId="0" xfId="0" applyFont="1"/>
    <xf numFmtId="0" fontId="9" fillId="0" borderId="11" xfId="0" applyFont="1" applyBorder="1"/>
    <xf numFmtId="0" fontId="7" fillId="0" borderId="11" xfId="0" applyFont="1" applyBorder="1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1" fillId="0" borderId="0" xfId="0" applyFont="1"/>
    <xf numFmtId="0" fontId="12" fillId="0" borderId="0" xfId="0" applyFont="1"/>
    <xf numFmtId="0" fontId="9" fillId="2" borderId="0" xfId="0" applyFont="1" applyFill="1"/>
    <xf numFmtId="0" fontId="15" fillId="0" borderId="0" xfId="0" applyFont="1"/>
    <xf numFmtId="0" fontId="7" fillId="3" borderId="0" xfId="0" applyFont="1" applyFill="1"/>
    <xf numFmtId="0" fontId="17" fillId="0" borderId="0" xfId="0" applyFont="1"/>
    <xf numFmtId="3" fontId="13" fillId="0" borderId="11" xfId="0" applyNumberFormat="1" applyFont="1" applyBorder="1" applyAlignment="1">
      <alignment vertical="center" wrapText="1"/>
    </xf>
    <xf numFmtId="0" fontId="19" fillId="0" borderId="0" xfId="0" applyFont="1"/>
    <xf numFmtId="3" fontId="20" fillId="0" borderId="11" xfId="0" quotePrefix="1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0" borderId="0" xfId="0" applyFont="1"/>
    <xf numFmtId="0" fontId="17" fillId="3" borderId="0" xfId="0" applyFont="1" applyFill="1"/>
    <xf numFmtId="0" fontId="17" fillId="0" borderId="0" xfId="0" quotePrefix="1" applyFont="1"/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/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65" fontId="13" fillId="0" borderId="2" xfId="4" applyNumberFormat="1" applyFont="1" applyFill="1" applyBorder="1" applyAlignment="1">
      <alignment horizontal="right" vertical="center" wrapText="1"/>
    </xf>
    <xf numFmtId="0" fontId="29" fillId="0" borderId="0" xfId="0" applyFont="1"/>
    <xf numFmtId="0" fontId="30" fillId="0" borderId="2" xfId="0" applyFont="1" applyBorder="1" applyAlignment="1">
      <alignment vertical="center" wrapText="1"/>
    </xf>
    <xf numFmtId="3" fontId="30" fillId="0" borderId="2" xfId="0" quotePrefix="1" applyNumberFormat="1" applyFont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165" fontId="21" fillId="0" borderId="2" xfId="4" applyNumberFormat="1" applyFont="1" applyFill="1" applyBorder="1" applyAlignment="1">
      <alignment horizontal="right" vertical="center" wrapText="1"/>
    </xf>
    <xf numFmtId="0" fontId="25" fillId="0" borderId="0" xfId="0" applyFont="1"/>
    <xf numFmtId="0" fontId="21" fillId="0" borderId="2" xfId="0" quotePrefix="1" applyFont="1" applyBorder="1" applyAlignment="1">
      <alignment horizontal="center" vertical="center" wrapText="1"/>
    </xf>
    <xf numFmtId="0" fontId="21" fillId="0" borderId="2" xfId="5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5" applyFont="1" applyBorder="1" applyAlignment="1">
      <alignment horizontal="left" vertical="center" wrapText="1"/>
    </xf>
    <xf numFmtId="49" fontId="22" fillId="0" borderId="2" xfId="5" applyNumberFormat="1" applyFont="1" applyBorder="1" applyAlignment="1">
      <alignment horizontal="center" vertical="center" wrapText="1"/>
    </xf>
    <xf numFmtId="165" fontId="22" fillId="0" borderId="2" xfId="4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21" fillId="0" borderId="2" xfId="6" applyFont="1" applyBorder="1" applyAlignment="1">
      <alignment horizontal="left" vertical="center" wrapText="1"/>
    </xf>
    <xf numFmtId="0" fontId="22" fillId="0" borderId="2" xfId="6" applyFont="1" applyBorder="1" applyAlignment="1">
      <alignment horizontal="center" vertical="center" wrapText="1"/>
    </xf>
    <xf numFmtId="1" fontId="22" fillId="0" borderId="2" xfId="7" applyNumberFormat="1" applyFont="1" applyBorder="1" applyAlignment="1">
      <alignment horizontal="left" vertical="center" wrapText="1"/>
    </xf>
    <xf numFmtId="49" fontId="22" fillId="0" borderId="2" xfId="7" applyNumberFormat="1" applyFont="1" applyBorder="1" applyAlignment="1">
      <alignment horizontal="center" vertical="center" wrapText="1"/>
    </xf>
    <xf numFmtId="0" fontId="22" fillId="0" borderId="2" xfId="6" applyFont="1" applyBorder="1" applyAlignment="1">
      <alignment horizontal="left" vertical="center" wrapText="1"/>
    </xf>
    <xf numFmtId="49" fontId="22" fillId="0" borderId="2" xfId="6" applyNumberFormat="1" applyFont="1" applyBorder="1" applyAlignment="1">
      <alignment horizontal="center" vertical="center" wrapText="1"/>
    </xf>
    <xf numFmtId="49" fontId="21" fillId="0" borderId="2" xfId="7" applyNumberFormat="1" applyFont="1" applyBorder="1" applyAlignment="1">
      <alignment horizontal="center" vertical="center" wrapText="1"/>
    </xf>
    <xf numFmtId="1" fontId="21" fillId="0" borderId="2" xfId="7" applyNumberFormat="1" applyFont="1" applyBorder="1" applyAlignment="1">
      <alignment horizontal="left" vertical="center" wrapText="1"/>
    </xf>
    <xf numFmtId="0" fontId="21" fillId="0" borderId="2" xfId="6" applyFont="1" applyBorder="1" applyAlignment="1">
      <alignment horizontal="center" vertical="center" wrapText="1"/>
    </xf>
    <xf numFmtId="49" fontId="21" fillId="0" borderId="2" xfId="5" applyNumberFormat="1" applyFont="1" applyBorder="1" applyAlignment="1">
      <alignment horizontal="center" vertical="center" wrapText="1"/>
    </xf>
    <xf numFmtId="49" fontId="21" fillId="0" borderId="2" xfId="6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21" fillId="0" borderId="2" xfId="6" quotePrefix="1" applyFont="1" applyBorder="1" applyAlignment="1">
      <alignment horizontal="center" vertical="center" wrapText="1"/>
    </xf>
    <xf numFmtId="165" fontId="21" fillId="0" borderId="2" xfId="4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165" fontId="26" fillId="0" borderId="2" xfId="4" applyNumberFormat="1" applyFont="1" applyFill="1" applyBorder="1" applyAlignment="1">
      <alignment horizontal="right" vertical="center" wrapText="1"/>
    </xf>
    <xf numFmtId="0" fontId="31" fillId="0" borderId="0" xfId="0" applyFont="1"/>
    <xf numFmtId="165" fontId="21" fillId="0" borderId="12" xfId="4" applyNumberFormat="1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165" fontId="22" fillId="3" borderId="2" xfId="4" applyNumberFormat="1" applyFont="1" applyFill="1" applyBorder="1" applyAlignment="1">
      <alignment horizontal="right" vertical="center" wrapText="1"/>
    </xf>
    <xf numFmtId="165" fontId="21" fillId="3" borderId="2" xfId="4" applyNumberFormat="1" applyFont="1" applyFill="1" applyBorder="1" applyAlignment="1">
      <alignment horizontal="right" vertical="center" wrapText="1"/>
    </xf>
    <xf numFmtId="0" fontId="23" fillId="3" borderId="0" xfId="0" applyFont="1" applyFill="1"/>
    <xf numFmtId="165" fontId="21" fillId="0" borderId="0" xfId="4" applyNumberFormat="1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165" fontId="13" fillId="2" borderId="2" xfId="4" applyNumberFormat="1" applyFont="1" applyFill="1" applyBorder="1" applyAlignment="1">
      <alignment horizontal="right" vertical="center" wrapText="1"/>
    </xf>
    <xf numFmtId="0" fontId="29" fillId="2" borderId="0" xfId="0" applyFont="1" applyFill="1"/>
    <xf numFmtId="0" fontId="5" fillId="2" borderId="0" xfId="0" applyFont="1" applyFill="1"/>
    <xf numFmtId="0" fontId="21" fillId="2" borderId="2" xfId="0" applyFont="1" applyFill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165" fontId="21" fillId="2" borderId="2" xfId="4" applyNumberFormat="1" applyFont="1" applyFill="1" applyBorder="1" applyAlignment="1">
      <alignment horizontal="right" vertical="center" wrapText="1"/>
    </xf>
    <xf numFmtId="165" fontId="25" fillId="2" borderId="0" xfId="0" applyNumberFormat="1" applyFont="1" applyFill="1"/>
    <xf numFmtId="49" fontId="26" fillId="3" borderId="2" xfId="7" applyNumberFormat="1" applyFont="1" applyFill="1" applyBorder="1" applyAlignment="1">
      <alignment horizontal="center" vertical="center" wrapText="1"/>
    </xf>
    <xf numFmtId="0" fontId="26" fillId="3" borderId="2" xfId="6" applyFont="1" applyFill="1" applyBorder="1" applyAlignment="1">
      <alignment horizontal="left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165" fontId="26" fillId="3" borderId="2" xfId="4" applyNumberFormat="1" applyFont="1" applyFill="1" applyBorder="1" applyAlignment="1">
      <alignment horizontal="right" vertical="center" wrapText="1"/>
    </xf>
    <xf numFmtId="0" fontId="31" fillId="3" borderId="0" xfId="0" applyFont="1" applyFill="1"/>
    <xf numFmtId="0" fontId="14" fillId="3" borderId="0" xfId="0" applyFont="1" applyFill="1"/>
    <xf numFmtId="0" fontId="21" fillId="3" borderId="2" xfId="6" quotePrefix="1" applyFont="1" applyFill="1" applyBorder="1" applyAlignment="1">
      <alignment horizontal="center" vertical="center" wrapText="1"/>
    </xf>
    <xf numFmtId="1" fontId="21" fillId="3" borderId="2" xfId="7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165" fontId="21" fillId="3" borderId="2" xfId="4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0" fontId="9" fillId="3" borderId="0" xfId="0" applyFont="1" applyFill="1"/>
    <xf numFmtId="0" fontId="9" fillId="3" borderId="11" xfId="0" applyFont="1" applyFill="1" applyBorder="1"/>
    <xf numFmtId="1" fontId="13" fillId="3" borderId="2" xfId="7" applyNumberFormat="1" applyFont="1" applyFill="1" applyBorder="1" applyAlignment="1">
      <alignment vertical="center" wrapText="1"/>
    </xf>
    <xf numFmtId="49" fontId="22" fillId="3" borderId="2" xfId="7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21" fillId="3" borderId="2" xfId="0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49" fontId="28" fillId="3" borderId="2" xfId="7" applyNumberFormat="1" applyFont="1" applyFill="1" applyBorder="1" applyAlignment="1">
      <alignment horizontal="center" vertical="center" wrapText="1"/>
    </xf>
    <xf numFmtId="0" fontId="28" fillId="3" borderId="2" xfId="6" applyFont="1" applyFill="1" applyBorder="1" applyAlignment="1">
      <alignment horizontal="left" vertical="center" wrapText="1"/>
    </xf>
    <xf numFmtId="49" fontId="28" fillId="3" borderId="2" xfId="0" applyNumberFormat="1" applyFont="1" applyFill="1" applyBorder="1" applyAlignment="1">
      <alignment horizontal="center" vertical="center" wrapText="1"/>
    </xf>
    <xf numFmtId="165" fontId="28" fillId="3" borderId="2" xfId="4" applyNumberFormat="1" applyFont="1" applyFill="1" applyBorder="1" applyAlignment="1">
      <alignment horizontal="right" vertical="center" wrapText="1"/>
    </xf>
    <xf numFmtId="0" fontId="32" fillId="3" borderId="0" xfId="0" applyFont="1" applyFill="1"/>
    <xf numFmtId="0" fontId="16" fillId="3" borderId="0" xfId="0" applyFont="1" applyFill="1"/>
    <xf numFmtId="165" fontId="23" fillId="0" borderId="0" xfId="0" applyNumberFormat="1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</cellXfs>
  <cellStyles count="8">
    <cellStyle name="Comma 2" xfId="4" xr:uid="{00000000-0005-0000-0000-000000000000}"/>
    <cellStyle name="Normal" xfId="0" builtinId="0"/>
    <cellStyle name="Normal 10" xfId="6" xr:uid="{00000000-0005-0000-0000-000002000000}"/>
    <cellStyle name="Normal 2 2" xfId="2" xr:uid="{00000000-0005-0000-0000-000003000000}"/>
    <cellStyle name="Normal 3" xfId="1" xr:uid="{00000000-0005-0000-0000-000004000000}"/>
    <cellStyle name="Normal 4 2" xfId="5" xr:uid="{00000000-0005-0000-0000-000005000000}"/>
    <cellStyle name="Normal_Bieu mau (CV )" xfId="7" xr:uid="{00000000-0005-0000-0000-000006000000}"/>
    <cellStyle name="Normal_MAU BIEU CHINH Sua bieu 06 va 01b va 02b.TT86(30.7.2014)" xfId="3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1355592</xdr:colOff>
      <xdr:row>3</xdr:row>
      <xdr:rowOff>36035</xdr:rowOff>
    </xdr:from>
    <xdr:to>
      <xdr:col>1</xdr:col>
      <xdr:colOff>2081733</xdr:colOff>
      <xdr:row>3</xdr:row>
      <xdr:rowOff>36035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0A5D9F8-76F4-EE46-7734-5F9AEA6BBB38}"/>
            </a:ext>
          </a:extLst>
        </xdr:cNvPr>
        <xdr:cNvCxnSpPr/>
      </xdr:nvCxnSpPr>
      <xdr:spPr>
        <a:xfrm>
          <a:off x="1743519" y="742617"/>
          <a:ext cx="7261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CBC147A-8649-4A0C-A2FD-476D5EBBFA43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B97C53D-7952-40D8-B749-944E5E381499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6A4E74D-34D6-46EB-B54F-FC7B91FCE677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E227FAF6-9793-4332-BF1F-61A264CB0D36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838C3C1-B247-469F-A852-331F2C0646A8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55F25ABA-890C-4381-8CA9-8B6A0973FA1D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BD1D-F4E5-4160-A06A-85B3FF51547F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77F6A01-F999-45FA-87A6-433505E038F3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78E2BFB-0C00-46D8-B78B-A05983ED36D4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3B8D8C6-D3E3-41EA-8182-65CA50D49E63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3EF47F4-73F5-4477-BDB2-95572CF54B95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46DE5948-F16A-4A34-B599-E0174C2FBB4E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1E8F9F7-D968-4488-9380-BB3B05E15CE9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F9BF479-2C58-4588-A8C4-B6E239EA0536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2FF8839-EA14-410D-88A8-F6E23C304F1F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4B7689B-8156-4C61-9834-F5ED2EC79E99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0403AAA-373C-49C6-BDC7-A8DF43DE15CB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31A5D566-5102-4E54-B47A-4A743B9E906F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B8AC071A-DD45-428E-9C86-B498CBE28087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976ABEB-2147-4526-9DCC-AE01564A538C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DDAB2613-3849-47F0-ACC9-E594E83ECF86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16C55002-E8E3-43DA-89D0-BF0E31DE877A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E0011E1-49A8-4BF9-A58B-D51D9988FF17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CC6BF01D-3643-4636-A5C7-1DA3811AF20F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425F4A7-FEF7-4857-A5FC-2D3A44A11D00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F13EE43-0235-47F8-9CD6-A605DB1A8FB6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FF77653-C0D4-476F-B449-5ECC14225695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19274E98-DC43-4ECE-B310-B370AF6C5B72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5F872C81-2800-4DED-84A0-7934E58CEDA8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99F1480A-6A9D-4DAF-A7E1-D895B190F41E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A227893-9569-413E-B523-94CA4A2D6F79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22FC11A-D7A6-421D-BF27-3FABA127FA98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F3945D21-CD3F-43E6-9A70-1CD24A54A984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962739CC-F736-4D5E-AEF7-7AEBA0B08086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7E09CD1E-E31D-4742-A8C7-F68A6C5FA5D5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11462298-3058-468D-8092-64A37B2A64FF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C31419EA-1A23-40C6-9C39-DE9A75DA7913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440FC3D-E887-4B7F-9E65-EEC64E5D3551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3498E394-21F8-4EBC-AEE4-05CD4272466A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31C74F64-1D4F-4D54-9D82-6DC2BF7EED21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8D9252D3-3BA6-4D3C-A91E-2F022F86B8E8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4D841680-7ECD-4F46-AE5E-87A5A5A41E17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BE955AD-05FE-45FF-B083-DF55C2A82B40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82AB94F-5E0E-4A33-9695-9B162725F44F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93345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A3856E5-4356-48AA-AD0C-44BD2F6CC492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A9E59320-5A28-4595-A051-3B063B54C435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912011C-801A-47E1-A33D-254C0F0754A3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FADB53C-6B83-445C-9355-14717347547C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3C4E4DA3-5DC4-4B92-906E-9AE9FF50E9E7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50</xdr:row>
      <xdr:rowOff>0</xdr:rowOff>
    </xdr:from>
    <xdr:to>
      <xdr:col>1</xdr:col>
      <xdr:colOff>1009650</xdr:colOff>
      <xdr:row>51</xdr:row>
      <xdr:rowOff>121920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BCCE7DF-6E98-4F51-9685-D54683EAD2BC}"/>
            </a:ext>
          </a:extLst>
        </xdr:cNvPr>
        <xdr:cNvSpPr txBox="1">
          <a:spLocks noChangeArrowheads="1"/>
        </xdr:cNvSpPr>
      </xdr:nvSpPr>
      <xdr:spPr bwMode="auto">
        <a:xfrm>
          <a:off x="1626870" y="9113520"/>
          <a:ext cx="0" cy="58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609600</xdr:colOff>
      <xdr:row>2</xdr:row>
      <xdr:rowOff>0</xdr:rowOff>
    </xdr:from>
    <xdr:to>
      <xdr:col>20</xdr:col>
      <xdr:colOff>1052945</xdr:colOff>
      <xdr:row>2</xdr:row>
      <xdr:rowOff>13854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ADC9E3D5-5D07-BDDC-1233-0C65C7E14A5E}"/>
            </a:ext>
          </a:extLst>
        </xdr:cNvPr>
        <xdr:cNvCxnSpPr/>
      </xdr:nvCxnSpPr>
      <xdr:spPr>
        <a:xfrm flipV="1">
          <a:off x="21432982" y="526473"/>
          <a:ext cx="2452254" cy="13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51"/>
  <sheetViews>
    <sheetView tabSelected="1" topLeftCell="A2" zoomScale="55" zoomScaleNormal="55" workbookViewId="0">
      <pane xSplit="1" ySplit="12" topLeftCell="B16" activePane="bottomRight" state="frozen"/>
      <selection activeCell="A2" sqref="A2"/>
      <selection pane="topRight" activeCell="B2" sqref="B2"/>
      <selection pane="bottomLeft" activeCell="A14" sqref="A14"/>
      <selection pane="bottomRight" activeCell="H4" sqref="H4"/>
    </sheetView>
  </sheetViews>
  <sheetFormatPr defaultColWidth="9.09765625" defaultRowHeight="13.2" x14ac:dyDescent="0.25"/>
  <cols>
    <col min="1" max="1" width="5.09765625" style="2" customWidth="1"/>
    <col min="2" max="2" width="52" style="2" customWidth="1"/>
    <col min="3" max="3" width="11.09765625" style="2" customWidth="1"/>
    <col min="4" max="4" width="17.69921875" style="2" customWidth="1"/>
    <col min="5" max="5" width="17" style="2" customWidth="1"/>
    <col min="6" max="6" width="15" style="2" customWidth="1"/>
    <col min="7" max="7" width="13.09765625" style="2" customWidth="1"/>
    <col min="8" max="8" width="14.8984375" style="2" customWidth="1"/>
    <col min="9" max="9" width="13.59765625" style="2" customWidth="1"/>
    <col min="10" max="10" width="14.796875" style="2" customWidth="1"/>
    <col min="11" max="11" width="13.09765625" style="2" customWidth="1"/>
    <col min="12" max="12" width="7.69921875" style="2" customWidth="1"/>
    <col min="13" max="13" width="11.5" style="2" customWidth="1"/>
    <col min="14" max="14" width="7.69921875" style="2" customWidth="1"/>
    <col min="15" max="15" width="14.09765625" style="2" customWidth="1"/>
    <col min="16" max="16" width="15.09765625" style="2" customWidth="1"/>
    <col min="17" max="17" width="15" style="2" customWidth="1"/>
    <col min="18" max="18" width="14.19921875" style="2" customWidth="1"/>
    <col min="19" max="19" width="13.59765625" style="2" customWidth="1"/>
    <col min="20" max="20" width="12.69921875" style="2" customWidth="1"/>
    <col min="21" max="21" width="16.296875" style="2" customWidth="1"/>
    <col min="22" max="22" width="16.69921875" style="2" customWidth="1"/>
    <col min="23" max="23" width="17.296875" style="2" customWidth="1"/>
    <col min="24" max="24" width="9.09765625" style="2"/>
    <col min="25" max="25" width="20.8984375" style="2" customWidth="1"/>
    <col min="26" max="26" width="16.19921875" style="2" customWidth="1"/>
    <col min="27" max="16384" width="9.09765625" style="2"/>
  </cols>
  <sheetData>
    <row r="1" spans="1:26" ht="20.399999999999999" x14ac:dyDescent="0.25">
      <c r="A1" s="153" t="s">
        <v>143</v>
      </c>
      <c r="B1" s="153"/>
      <c r="C1" s="25"/>
      <c r="D1" s="25"/>
      <c r="E1" s="26"/>
      <c r="F1" s="26"/>
      <c r="G1" s="27"/>
      <c r="H1" s="27"/>
      <c r="I1" s="27"/>
      <c r="J1" s="27"/>
      <c r="K1" s="27"/>
      <c r="L1" s="27"/>
      <c r="M1" s="27"/>
      <c r="N1" s="27"/>
      <c r="O1" s="27"/>
      <c r="P1" s="28"/>
      <c r="Q1" s="151" t="s">
        <v>158</v>
      </c>
      <c r="R1" s="151"/>
      <c r="S1" s="151"/>
      <c r="T1" s="151"/>
      <c r="U1" s="151"/>
      <c r="V1" s="151"/>
      <c r="W1" s="151"/>
      <c r="X1" s="29"/>
      <c r="Y1" s="29"/>
      <c r="Z1" s="29"/>
    </row>
    <row r="2" spans="1:26" ht="20.399999999999999" x14ac:dyDescent="0.25">
      <c r="A2" s="153"/>
      <c r="B2" s="153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8"/>
      <c r="Q2" s="151" t="s">
        <v>159</v>
      </c>
      <c r="R2" s="151"/>
      <c r="S2" s="151"/>
      <c r="T2" s="151"/>
      <c r="U2" s="151"/>
      <c r="V2" s="151"/>
      <c r="W2" s="151"/>
      <c r="X2" s="29"/>
      <c r="Y2" s="29"/>
      <c r="Z2" s="29"/>
    </row>
    <row r="3" spans="1:26" ht="20.399999999999999" x14ac:dyDescent="0.25">
      <c r="A3" s="153" t="s">
        <v>144</v>
      </c>
      <c r="B3" s="153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8"/>
      <c r="Q3" s="27"/>
      <c r="R3" s="27"/>
      <c r="S3" s="27"/>
      <c r="T3" s="28"/>
      <c r="U3" s="27"/>
      <c r="V3" s="30"/>
      <c r="W3" s="30"/>
      <c r="X3" s="29"/>
      <c r="Y3" s="29"/>
      <c r="Z3" s="29"/>
    </row>
    <row r="4" spans="1:26" s="113" customFormat="1" ht="55.8" customHeight="1" x14ac:dyDescent="0.4">
      <c r="A4" s="114"/>
      <c r="B4" s="114"/>
      <c r="C4" s="115"/>
      <c r="D4" s="115"/>
      <c r="E4" s="115"/>
      <c r="F4" s="115"/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116"/>
      <c r="R4" s="116"/>
      <c r="S4" s="116"/>
      <c r="T4" s="151" t="s">
        <v>145</v>
      </c>
      <c r="U4" s="151"/>
      <c r="V4" s="151"/>
      <c r="W4" s="117"/>
      <c r="X4" s="117"/>
      <c r="Y4" s="112"/>
      <c r="Z4" s="112"/>
    </row>
    <row r="5" spans="1:26" s="113" customFormat="1" ht="22.8" x14ac:dyDescent="0.4">
      <c r="A5" s="134" t="s">
        <v>183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12"/>
      <c r="Y5" s="112"/>
      <c r="Z5" s="112"/>
    </row>
    <row r="6" spans="1:26" s="113" customFormat="1" ht="29.4" customHeight="1" x14ac:dyDescent="0.4">
      <c r="A6" s="135" t="s">
        <v>185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12"/>
      <c r="Y6" s="112"/>
      <c r="Z6" s="112"/>
    </row>
    <row r="7" spans="1:26" x14ac:dyDescent="0.25">
      <c r="A7" s="31"/>
      <c r="B7" s="31"/>
      <c r="C7" s="32"/>
      <c r="D7" s="32"/>
      <c r="E7" s="31"/>
      <c r="F7" s="31"/>
      <c r="G7" s="31"/>
      <c r="H7" s="31"/>
      <c r="I7" s="31"/>
      <c r="J7" s="33"/>
      <c r="K7" s="31"/>
      <c r="L7" s="33"/>
      <c r="M7" s="32"/>
      <c r="N7" s="31"/>
      <c r="O7" s="31"/>
      <c r="P7" s="31"/>
      <c r="Q7" s="31"/>
      <c r="R7" s="31"/>
      <c r="S7" s="31"/>
      <c r="T7" s="31"/>
      <c r="U7" s="31"/>
      <c r="V7" s="31"/>
      <c r="W7" s="27" t="s">
        <v>0</v>
      </c>
      <c r="X7" s="29"/>
      <c r="Y7" s="29"/>
      <c r="Z7" s="29"/>
    </row>
    <row r="8" spans="1:26" x14ac:dyDescent="0.25">
      <c r="A8" s="130" t="s">
        <v>1</v>
      </c>
      <c r="B8" s="130" t="s">
        <v>2</v>
      </c>
      <c r="C8" s="138" t="s">
        <v>3</v>
      </c>
      <c r="D8" s="138" t="s">
        <v>134</v>
      </c>
      <c r="E8" s="141" t="s">
        <v>4</v>
      </c>
      <c r="F8" s="141"/>
      <c r="G8" s="142" t="s">
        <v>5</v>
      </c>
      <c r="H8" s="142" t="s">
        <v>6</v>
      </c>
      <c r="I8" s="143" t="s">
        <v>7</v>
      </c>
      <c r="J8" s="144"/>
      <c r="K8" s="144"/>
      <c r="L8" s="144"/>
      <c r="M8" s="144"/>
      <c r="N8" s="145"/>
      <c r="O8" s="143" t="s">
        <v>8</v>
      </c>
      <c r="P8" s="144"/>
      <c r="Q8" s="144"/>
      <c r="R8" s="144"/>
      <c r="S8" s="144"/>
      <c r="T8" s="145"/>
      <c r="U8" s="130" t="s">
        <v>135</v>
      </c>
      <c r="V8" s="130" t="s">
        <v>9</v>
      </c>
      <c r="W8" s="130" t="s">
        <v>10</v>
      </c>
      <c r="X8" s="29"/>
      <c r="Y8" s="29"/>
      <c r="Z8" s="29"/>
    </row>
    <row r="9" spans="1:26" x14ac:dyDescent="0.25">
      <c r="A9" s="136"/>
      <c r="B9" s="136"/>
      <c r="C9" s="139"/>
      <c r="D9" s="139"/>
      <c r="E9" s="141"/>
      <c r="F9" s="141"/>
      <c r="G9" s="142"/>
      <c r="H9" s="142"/>
      <c r="I9" s="146"/>
      <c r="J9" s="147"/>
      <c r="K9" s="147"/>
      <c r="L9" s="147"/>
      <c r="M9" s="147"/>
      <c r="N9" s="148"/>
      <c r="O9" s="146"/>
      <c r="P9" s="147"/>
      <c r="Q9" s="147"/>
      <c r="R9" s="147"/>
      <c r="S9" s="147"/>
      <c r="T9" s="148"/>
      <c r="U9" s="131"/>
      <c r="V9" s="136"/>
      <c r="W9" s="136"/>
      <c r="X9" s="29"/>
      <c r="Y9" s="29"/>
      <c r="Z9" s="29"/>
    </row>
    <row r="10" spans="1:26" x14ac:dyDescent="0.25">
      <c r="A10" s="136" t="s">
        <v>11</v>
      </c>
      <c r="B10" s="136" t="s">
        <v>11</v>
      </c>
      <c r="C10" s="139"/>
      <c r="D10" s="139"/>
      <c r="E10" s="141"/>
      <c r="F10" s="141"/>
      <c r="G10" s="142"/>
      <c r="H10" s="142"/>
      <c r="I10" s="130" t="s">
        <v>12</v>
      </c>
      <c r="J10" s="133" t="s">
        <v>13</v>
      </c>
      <c r="K10" s="133"/>
      <c r="L10" s="133"/>
      <c r="M10" s="130" t="s">
        <v>14</v>
      </c>
      <c r="N10" s="130" t="s">
        <v>15</v>
      </c>
      <c r="O10" s="130" t="s">
        <v>16</v>
      </c>
      <c r="P10" s="133" t="s">
        <v>13</v>
      </c>
      <c r="Q10" s="133"/>
      <c r="R10" s="133"/>
      <c r="S10" s="130" t="s">
        <v>17</v>
      </c>
      <c r="T10" s="130" t="s">
        <v>15</v>
      </c>
      <c r="U10" s="131"/>
      <c r="V10" s="136"/>
      <c r="W10" s="136"/>
      <c r="X10" s="29"/>
      <c r="Y10" s="29"/>
      <c r="Z10" s="29"/>
    </row>
    <row r="11" spans="1:26" x14ac:dyDescent="0.25">
      <c r="A11" s="136" t="s">
        <v>18</v>
      </c>
      <c r="B11" s="136" t="s">
        <v>18</v>
      </c>
      <c r="C11" s="139"/>
      <c r="D11" s="139"/>
      <c r="E11" s="149" t="s">
        <v>19</v>
      </c>
      <c r="F11" s="149" t="s">
        <v>20</v>
      </c>
      <c r="G11" s="142"/>
      <c r="H11" s="142"/>
      <c r="I11" s="131"/>
      <c r="J11" s="133" t="s">
        <v>19</v>
      </c>
      <c r="K11" s="133" t="s">
        <v>21</v>
      </c>
      <c r="L11" s="133" t="s">
        <v>22</v>
      </c>
      <c r="M11" s="131"/>
      <c r="N11" s="131"/>
      <c r="O11" s="131"/>
      <c r="P11" s="133" t="s">
        <v>19</v>
      </c>
      <c r="Q11" s="133" t="s">
        <v>21</v>
      </c>
      <c r="R11" s="133" t="s">
        <v>22</v>
      </c>
      <c r="S11" s="131"/>
      <c r="T11" s="131"/>
      <c r="U11" s="131"/>
      <c r="V11" s="136"/>
      <c r="W11" s="136"/>
      <c r="X11" s="29"/>
      <c r="Y11" s="29"/>
      <c r="Z11" s="29"/>
    </row>
    <row r="12" spans="1:26" ht="89.4" customHeight="1" x14ac:dyDescent="0.25">
      <c r="A12" s="137"/>
      <c r="B12" s="137"/>
      <c r="C12" s="140"/>
      <c r="D12" s="140"/>
      <c r="E12" s="150"/>
      <c r="F12" s="150"/>
      <c r="G12" s="142"/>
      <c r="H12" s="142"/>
      <c r="I12" s="132"/>
      <c r="J12" s="133"/>
      <c r="K12" s="133"/>
      <c r="L12" s="133"/>
      <c r="M12" s="132"/>
      <c r="N12" s="132"/>
      <c r="O12" s="132"/>
      <c r="P12" s="133"/>
      <c r="Q12" s="133"/>
      <c r="R12" s="133"/>
      <c r="S12" s="132"/>
      <c r="T12" s="132"/>
      <c r="U12" s="132"/>
      <c r="V12" s="137"/>
      <c r="W12" s="137"/>
      <c r="X12" s="29"/>
      <c r="Y12" s="29"/>
      <c r="Z12" s="29"/>
    </row>
    <row r="13" spans="1:26" ht="36.75" customHeight="1" x14ac:dyDescent="0.25">
      <c r="A13" s="35">
        <v>1</v>
      </c>
      <c r="B13" s="35">
        <f t="shared" ref="B13:I13" si="0">A13+1</f>
        <v>2</v>
      </c>
      <c r="C13" s="36">
        <v>3</v>
      </c>
      <c r="D13" s="36" t="s">
        <v>136</v>
      </c>
      <c r="E13" s="35">
        <v>5</v>
      </c>
      <c r="F13" s="35">
        <f t="shared" si="0"/>
        <v>6</v>
      </c>
      <c r="G13" s="35">
        <f t="shared" si="0"/>
        <v>7</v>
      </c>
      <c r="H13" s="35">
        <f t="shared" si="0"/>
        <v>8</v>
      </c>
      <c r="I13" s="35">
        <f t="shared" si="0"/>
        <v>9</v>
      </c>
      <c r="J13" s="35" t="s">
        <v>137</v>
      </c>
      <c r="K13" s="35">
        <v>11</v>
      </c>
      <c r="L13" s="35">
        <v>12</v>
      </c>
      <c r="M13" s="35">
        <v>13</v>
      </c>
      <c r="N13" s="35" t="s">
        <v>138</v>
      </c>
      <c r="O13" s="35">
        <v>15</v>
      </c>
      <c r="P13" s="35" t="s">
        <v>139</v>
      </c>
      <c r="Q13" s="35">
        <v>17</v>
      </c>
      <c r="R13" s="35">
        <v>18</v>
      </c>
      <c r="S13" s="35">
        <f>+R13+1</f>
        <v>19</v>
      </c>
      <c r="T13" s="35" t="s">
        <v>140</v>
      </c>
      <c r="U13" s="35" t="s">
        <v>141</v>
      </c>
      <c r="V13" s="35" t="s">
        <v>142</v>
      </c>
      <c r="W13" s="35" t="s">
        <v>184</v>
      </c>
      <c r="X13" s="29"/>
      <c r="Y13" s="29"/>
      <c r="Z13" s="29"/>
    </row>
    <row r="14" spans="1:26" s="89" customFormat="1" ht="36.75" customHeight="1" x14ac:dyDescent="0.25">
      <c r="A14" s="84" t="s">
        <v>165</v>
      </c>
      <c r="B14" s="85" t="s">
        <v>166</v>
      </c>
      <c r="C14" s="86"/>
      <c r="D14" s="87">
        <f>D15</f>
        <v>170890191000</v>
      </c>
      <c r="E14" s="87">
        <f t="shared" ref="E14:W14" si="1">E15</f>
        <v>133400912644</v>
      </c>
      <c r="F14" s="87">
        <f t="shared" si="1"/>
        <v>4403931999.999999</v>
      </c>
      <c r="G14" s="87">
        <f t="shared" si="1"/>
        <v>310970000</v>
      </c>
      <c r="H14" s="87">
        <f t="shared" si="1"/>
        <v>0</v>
      </c>
      <c r="I14" s="87">
        <f t="shared" si="1"/>
        <v>0</v>
      </c>
      <c r="J14" s="87">
        <f t="shared" si="1"/>
        <v>0</v>
      </c>
      <c r="K14" s="87">
        <f t="shared" si="1"/>
        <v>0</v>
      </c>
      <c r="L14" s="87">
        <f t="shared" si="1"/>
        <v>0</v>
      </c>
      <c r="M14" s="87">
        <f t="shared" si="1"/>
        <v>0</v>
      </c>
      <c r="N14" s="87">
        <f t="shared" si="1"/>
        <v>0</v>
      </c>
      <c r="O14" s="87">
        <f t="shared" si="1"/>
        <v>0</v>
      </c>
      <c r="P14" s="87">
        <f t="shared" si="1"/>
        <v>0</v>
      </c>
      <c r="Q14" s="87">
        <f t="shared" si="1"/>
        <v>0</v>
      </c>
      <c r="R14" s="87">
        <f t="shared" si="1"/>
        <v>0</v>
      </c>
      <c r="S14" s="87">
        <f t="shared" si="1"/>
        <v>0</v>
      </c>
      <c r="T14" s="87">
        <f t="shared" si="1"/>
        <v>0</v>
      </c>
      <c r="U14" s="87">
        <f t="shared" si="1"/>
        <v>0</v>
      </c>
      <c r="V14" s="87">
        <f t="shared" si="1"/>
        <v>4092961999.999999</v>
      </c>
      <c r="W14" s="87">
        <f t="shared" si="1"/>
        <v>133089942644</v>
      </c>
      <c r="X14" s="88"/>
      <c r="Y14" s="88"/>
      <c r="Z14" s="88"/>
    </row>
    <row r="15" spans="1:26" ht="50.4" customHeight="1" x14ac:dyDescent="0.25">
      <c r="A15" s="35"/>
      <c r="B15" s="18" t="s">
        <v>167</v>
      </c>
      <c r="C15" s="36"/>
      <c r="D15" s="39">
        <f>D16+D19</f>
        <v>170890191000</v>
      </c>
      <c r="E15" s="39">
        <f t="shared" ref="E15:W15" si="2">E16+E19</f>
        <v>133400912644</v>
      </c>
      <c r="F15" s="39">
        <f t="shared" si="2"/>
        <v>4403931999.999999</v>
      </c>
      <c r="G15" s="39">
        <f t="shared" si="2"/>
        <v>310970000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9">
        <f t="shared" si="2"/>
        <v>0</v>
      </c>
      <c r="O15" s="39">
        <f t="shared" si="2"/>
        <v>0</v>
      </c>
      <c r="P15" s="39">
        <f t="shared" si="2"/>
        <v>0</v>
      </c>
      <c r="Q15" s="39">
        <f t="shared" si="2"/>
        <v>0</v>
      </c>
      <c r="R15" s="39">
        <f t="shared" si="2"/>
        <v>0</v>
      </c>
      <c r="S15" s="39">
        <f t="shared" si="2"/>
        <v>0</v>
      </c>
      <c r="T15" s="39">
        <f t="shared" si="2"/>
        <v>0</v>
      </c>
      <c r="U15" s="39">
        <f t="shared" si="2"/>
        <v>0</v>
      </c>
      <c r="V15" s="39">
        <f t="shared" si="2"/>
        <v>4092961999.999999</v>
      </c>
      <c r="W15" s="39">
        <f t="shared" si="2"/>
        <v>133089942644</v>
      </c>
      <c r="X15" s="29"/>
      <c r="Y15" s="29"/>
      <c r="Z15" s="29"/>
    </row>
    <row r="16" spans="1:26" s="8" customFormat="1" ht="36.75" customHeight="1" x14ac:dyDescent="0.25">
      <c r="A16" s="21" t="s">
        <v>168</v>
      </c>
      <c r="B16" s="18" t="s">
        <v>169</v>
      </c>
      <c r="C16" s="38"/>
      <c r="D16" s="39">
        <f>D17+D18</f>
        <v>126156000000</v>
      </c>
      <c r="E16" s="39">
        <f t="shared" ref="E16:W16" si="3">E17+E18</f>
        <v>96208574544</v>
      </c>
      <c r="F16" s="39">
        <f t="shared" si="3"/>
        <v>2393378000</v>
      </c>
      <c r="G16" s="39">
        <f t="shared" si="3"/>
        <v>310970000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  <c r="M16" s="39">
        <f t="shared" si="3"/>
        <v>0</v>
      </c>
      <c r="N16" s="39">
        <f t="shared" si="3"/>
        <v>0</v>
      </c>
      <c r="O16" s="39">
        <f t="shared" si="3"/>
        <v>0</v>
      </c>
      <c r="P16" s="39">
        <f t="shared" si="3"/>
        <v>0</v>
      </c>
      <c r="Q16" s="39">
        <f t="shared" si="3"/>
        <v>0</v>
      </c>
      <c r="R16" s="39">
        <f t="shared" si="3"/>
        <v>0</v>
      </c>
      <c r="S16" s="39">
        <f t="shared" si="3"/>
        <v>0</v>
      </c>
      <c r="T16" s="39">
        <f t="shared" si="3"/>
        <v>0</v>
      </c>
      <c r="U16" s="39">
        <f t="shared" si="3"/>
        <v>0</v>
      </c>
      <c r="V16" s="39">
        <f t="shared" si="3"/>
        <v>2082408000</v>
      </c>
      <c r="W16" s="39">
        <f t="shared" si="3"/>
        <v>95897604544</v>
      </c>
      <c r="X16" s="40"/>
      <c r="Y16" s="40"/>
      <c r="Z16" s="40"/>
    </row>
    <row r="17" spans="1:26" s="19" customFormat="1" ht="36.75" customHeight="1" x14ac:dyDescent="0.25">
      <c r="A17" s="37"/>
      <c r="B17" s="41" t="s">
        <v>170</v>
      </c>
      <c r="C17" s="42" t="s">
        <v>171</v>
      </c>
      <c r="D17" s="43">
        <v>81000000000</v>
      </c>
      <c r="E17" s="43">
        <v>64814076202</v>
      </c>
      <c r="F17" s="43">
        <v>2082408000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44">
        <f>H17+K17+Q17</f>
        <v>0</v>
      </c>
      <c r="V17" s="45">
        <f>F17-G17-H17+L17+R17</f>
        <v>2082408000</v>
      </c>
      <c r="W17" s="43">
        <f>E17-G17+J17+P17</f>
        <v>64814076202</v>
      </c>
      <c r="X17" s="40"/>
      <c r="Y17" s="40"/>
      <c r="Z17" s="40"/>
    </row>
    <row r="18" spans="1:26" ht="36.75" customHeight="1" x14ac:dyDescent="0.25">
      <c r="A18" s="35"/>
      <c r="B18" s="41" t="s">
        <v>172</v>
      </c>
      <c r="C18" s="42" t="s">
        <v>173</v>
      </c>
      <c r="D18" s="43">
        <v>45156000000</v>
      </c>
      <c r="E18" s="43">
        <f>33650000000-154034600-401371058-1700096000</f>
        <v>31394498342</v>
      </c>
      <c r="F18" s="43">
        <f>6474458000-400-754926350-154034600-19430650-3081628942-401371058-52000000-1700096000</f>
        <v>310970000</v>
      </c>
      <c r="G18" s="43">
        <v>310970000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44">
        <f>H18+K18+Q18</f>
        <v>0</v>
      </c>
      <c r="V18" s="43">
        <f>F18-G18-H18+L18+R18</f>
        <v>0</v>
      </c>
      <c r="W18" s="43">
        <f>E18-G18+J18+P18</f>
        <v>31083528342</v>
      </c>
      <c r="X18" s="29"/>
      <c r="Y18" s="29"/>
      <c r="Z18" s="29"/>
    </row>
    <row r="19" spans="1:26" s="8" customFormat="1" ht="36.75" customHeight="1" x14ac:dyDescent="0.25">
      <c r="A19" s="21" t="s">
        <v>174</v>
      </c>
      <c r="B19" s="18" t="s">
        <v>175</v>
      </c>
      <c r="C19" s="38"/>
      <c r="D19" s="39">
        <f>D20</f>
        <v>44734191000</v>
      </c>
      <c r="E19" s="39">
        <f t="shared" ref="E19:W19" si="4">E20</f>
        <v>37192338100</v>
      </c>
      <c r="F19" s="39">
        <f t="shared" si="4"/>
        <v>2010553999.999999</v>
      </c>
      <c r="G19" s="39">
        <f t="shared" si="4"/>
        <v>0</v>
      </c>
      <c r="H19" s="39">
        <f t="shared" si="4"/>
        <v>0</v>
      </c>
      <c r="I19" s="39">
        <f t="shared" si="4"/>
        <v>0</v>
      </c>
      <c r="J19" s="39">
        <f t="shared" si="4"/>
        <v>0</v>
      </c>
      <c r="K19" s="39">
        <f t="shared" si="4"/>
        <v>0</v>
      </c>
      <c r="L19" s="39">
        <f t="shared" si="4"/>
        <v>0</v>
      </c>
      <c r="M19" s="39">
        <f t="shared" si="4"/>
        <v>0</v>
      </c>
      <c r="N19" s="39">
        <f t="shared" si="4"/>
        <v>0</v>
      </c>
      <c r="O19" s="39">
        <f t="shared" si="4"/>
        <v>0</v>
      </c>
      <c r="P19" s="39">
        <f t="shared" si="4"/>
        <v>0</v>
      </c>
      <c r="Q19" s="39">
        <f t="shared" si="4"/>
        <v>0</v>
      </c>
      <c r="R19" s="39">
        <f t="shared" si="4"/>
        <v>0</v>
      </c>
      <c r="S19" s="39">
        <f t="shared" si="4"/>
        <v>0</v>
      </c>
      <c r="T19" s="39">
        <f t="shared" si="4"/>
        <v>0</v>
      </c>
      <c r="U19" s="39">
        <f t="shared" si="4"/>
        <v>0</v>
      </c>
      <c r="V19" s="39">
        <f t="shared" si="4"/>
        <v>2010553999.999999</v>
      </c>
      <c r="W19" s="39">
        <f t="shared" si="4"/>
        <v>37192338100</v>
      </c>
      <c r="X19" s="40"/>
      <c r="Y19" s="40"/>
      <c r="Z19" s="40"/>
    </row>
    <row r="20" spans="1:26" ht="36.75" customHeight="1" x14ac:dyDescent="0.25">
      <c r="A20" s="35"/>
      <c r="B20" s="41" t="s">
        <v>176</v>
      </c>
      <c r="C20" s="20" t="s">
        <v>177</v>
      </c>
      <c r="D20" s="43">
        <v>44734191000</v>
      </c>
      <c r="E20" s="43">
        <f>(23372.367+5000+2800+2000+1500-2033.659-1539.2139+2000)*1000000+4092844000</f>
        <v>37192338100</v>
      </c>
      <c r="F20" s="43">
        <f>(12154.49-3082.859+1803.747-2748.2-2033.659-1539.2139)*1000000-2280501100-234406000-28844000</f>
        <v>2010553999.999999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7">
        <f>H20+K20+Q20</f>
        <v>0</v>
      </c>
      <c r="V20" s="45">
        <f t="shared" ref="V20" si="5">F20-G20-H20+L20+R20</f>
        <v>2010553999.999999</v>
      </c>
      <c r="W20" s="43">
        <f>E20-G20+J20+P20</f>
        <v>37192338100</v>
      </c>
      <c r="X20" s="29"/>
      <c r="Y20" s="29"/>
      <c r="Z20" s="29"/>
    </row>
    <row r="21" spans="1:26" s="14" customFormat="1" ht="36.75" customHeight="1" x14ac:dyDescent="0.25">
      <c r="A21" s="69" t="s">
        <v>163</v>
      </c>
      <c r="B21" s="90" t="s">
        <v>164</v>
      </c>
      <c r="C21" s="91" t="s">
        <v>23</v>
      </c>
      <c r="D21" s="91"/>
      <c r="E21" s="92">
        <f>E22+E46+E98</f>
        <v>528974028462</v>
      </c>
      <c r="F21" s="92">
        <f t="shared" ref="F21:W21" si="6">F22+F46+F98</f>
        <v>155183116484</v>
      </c>
      <c r="G21" s="92">
        <f t="shared" si="6"/>
        <v>162563096</v>
      </c>
      <c r="H21" s="92">
        <f t="shared" si="6"/>
        <v>132251912086</v>
      </c>
      <c r="I21" s="92">
        <f t="shared" si="6"/>
        <v>21075322000</v>
      </c>
      <c r="J21" s="92">
        <f t="shared" si="6"/>
        <v>21075322000</v>
      </c>
      <c r="K21" s="92">
        <f t="shared" si="6"/>
        <v>21075322000</v>
      </c>
      <c r="L21" s="92">
        <f t="shared" si="6"/>
        <v>0</v>
      </c>
      <c r="M21" s="92">
        <f t="shared" si="6"/>
        <v>0</v>
      </c>
      <c r="N21" s="92">
        <f t="shared" si="6"/>
        <v>0</v>
      </c>
      <c r="O21" s="92">
        <f t="shared" si="6"/>
        <v>285057623000</v>
      </c>
      <c r="P21" s="92">
        <f t="shared" si="6"/>
        <v>185887274774</v>
      </c>
      <c r="Q21" s="92">
        <f t="shared" si="6"/>
        <v>180608992774</v>
      </c>
      <c r="R21" s="92">
        <f t="shared" si="6"/>
        <v>5278282000</v>
      </c>
      <c r="S21" s="92">
        <f t="shared" si="6"/>
        <v>97576283509</v>
      </c>
      <c r="T21" s="92">
        <f t="shared" si="6"/>
        <v>1594064717</v>
      </c>
      <c r="U21" s="92">
        <f t="shared" si="6"/>
        <v>333936226860</v>
      </c>
      <c r="V21" s="92">
        <f t="shared" si="6"/>
        <v>28046923302</v>
      </c>
      <c r="W21" s="92">
        <f t="shared" si="6"/>
        <v>735774062140</v>
      </c>
      <c r="X21" s="70"/>
      <c r="Y21" s="70" t="s">
        <v>147</v>
      </c>
      <c r="Z21" s="93">
        <f>S21+V21</f>
        <v>125623206811</v>
      </c>
    </row>
    <row r="22" spans="1:26" s="3" customFormat="1" ht="36.75" customHeight="1" x14ac:dyDescent="0.25">
      <c r="A22" s="34" t="s">
        <v>132</v>
      </c>
      <c r="B22" s="46" t="s">
        <v>105</v>
      </c>
      <c r="C22" s="47"/>
      <c r="D22" s="47"/>
      <c r="E22" s="48">
        <f>E23+E28</f>
        <v>12809081000</v>
      </c>
      <c r="F22" s="48">
        <f t="shared" ref="F22:S22" si="7">F23+F28</f>
        <v>0</v>
      </c>
      <c r="G22" s="48">
        <f t="shared" si="7"/>
        <v>0</v>
      </c>
      <c r="H22" s="48">
        <f t="shared" si="7"/>
        <v>0</v>
      </c>
      <c r="I22" s="48">
        <f t="shared" si="7"/>
        <v>0</v>
      </c>
      <c r="J22" s="48">
        <f t="shared" ref="J22:J82" si="8">K22+L22</f>
        <v>0</v>
      </c>
      <c r="K22" s="48">
        <f t="shared" si="7"/>
        <v>0</v>
      </c>
      <c r="L22" s="48">
        <f t="shared" si="7"/>
        <v>0</v>
      </c>
      <c r="M22" s="48">
        <f t="shared" si="7"/>
        <v>0</v>
      </c>
      <c r="N22" s="48">
        <f t="shared" si="7"/>
        <v>0</v>
      </c>
      <c r="O22" s="48">
        <f t="shared" si="7"/>
        <v>42691543000</v>
      </c>
      <c r="P22" s="48">
        <f t="shared" ref="P22:P31" si="9">Q22+R22</f>
        <v>29799223500</v>
      </c>
      <c r="Q22" s="48">
        <f t="shared" si="7"/>
        <v>29799223500</v>
      </c>
      <c r="R22" s="48">
        <f t="shared" si="7"/>
        <v>0</v>
      </c>
      <c r="S22" s="48">
        <f t="shared" si="7"/>
        <v>11700000000</v>
      </c>
      <c r="T22" s="48">
        <f t="shared" ref="T22:T25" si="10">O22-P22-S22</f>
        <v>1192319500</v>
      </c>
      <c r="U22" s="48">
        <f t="shared" ref="U22:U82" si="11">H22+K22+Q22</f>
        <v>29799223500</v>
      </c>
      <c r="V22" s="48">
        <f t="shared" ref="V22:V88" si="12">F22-G22-H22+L22+R22</f>
        <v>0</v>
      </c>
      <c r="W22" s="48">
        <f t="shared" ref="W22:W82" si="13">E22+J22+P22</f>
        <v>42608304500</v>
      </c>
      <c r="X22" s="49"/>
      <c r="Y22" s="49">
        <v>735774062140</v>
      </c>
      <c r="Z22" s="49"/>
    </row>
    <row r="23" spans="1:26" ht="36.75" customHeight="1" x14ac:dyDescent="0.25">
      <c r="A23" s="50" t="s">
        <v>106</v>
      </c>
      <c r="B23" s="46" t="s">
        <v>107</v>
      </c>
      <c r="C23" s="47"/>
      <c r="D23" s="47"/>
      <c r="E23" s="48">
        <f>E24</f>
        <v>0</v>
      </c>
      <c r="F23" s="48">
        <f t="shared" ref="F23:H23" si="14">F24</f>
        <v>0</v>
      </c>
      <c r="G23" s="48">
        <f t="shared" si="14"/>
        <v>0</v>
      </c>
      <c r="H23" s="48">
        <f t="shared" si="14"/>
        <v>0</v>
      </c>
      <c r="I23" s="48">
        <f t="shared" ref="I23" si="15">I24</f>
        <v>0</v>
      </c>
      <c r="J23" s="48">
        <f t="shared" si="8"/>
        <v>0</v>
      </c>
      <c r="K23" s="48">
        <f t="shared" ref="K23" si="16">K24</f>
        <v>0</v>
      </c>
      <c r="L23" s="48">
        <f t="shared" ref="L23" si="17">L24</f>
        <v>0</v>
      </c>
      <c r="M23" s="48">
        <f t="shared" ref="M23" si="18">M24</f>
        <v>0</v>
      </c>
      <c r="N23" s="48">
        <f t="shared" ref="N23" si="19">N24</f>
        <v>0</v>
      </c>
      <c r="O23" s="48">
        <f t="shared" ref="O23" si="20">O24</f>
        <v>5667195000</v>
      </c>
      <c r="P23" s="48">
        <f t="shared" si="9"/>
        <v>5605424000</v>
      </c>
      <c r="Q23" s="48">
        <f t="shared" ref="Q23" si="21">Q24</f>
        <v>5605424000</v>
      </c>
      <c r="R23" s="48">
        <f t="shared" ref="R23" si="22">R24</f>
        <v>0</v>
      </c>
      <c r="S23" s="48">
        <f t="shared" ref="S23" si="23">S24</f>
        <v>0</v>
      </c>
      <c r="T23" s="48">
        <f t="shared" si="10"/>
        <v>61771000</v>
      </c>
      <c r="U23" s="48">
        <f t="shared" si="11"/>
        <v>5605424000</v>
      </c>
      <c r="V23" s="48">
        <f t="shared" si="12"/>
        <v>0</v>
      </c>
      <c r="W23" s="48">
        <f t="shared" si="13"/>
        <v>5605424000</v>
      </c>
      <c r="X23" s="29"/>
      <c r="Y23" s="124">
        <f>W21-Y22</f>
        <v>0</v>
      </c>
      <c r="Z23" s="29"/>
    </row>
    <row r="24" spans="1:26" ht="36.75" customHeight="1" x14ac:dyDescent="0.25">
      <c r="A24" s="50" t="s">
        <v>114</v>
      </c>
      <c r="B24" s="46" t="s">
        <v>25</v>
      </c>
      <c r="C24" s="47"/>
      <c r="D24" s="47"/>
      <c r="E24" s="48">
        <f>E25</f>
        <v>0</v>
      </c>
      <c r="F24" s="48">
        <f t="shared" ref="F24:H24" si="24">F25</f>
        <v>0</v>
      </c>
      <c r="G24" s="48">
        <f t="shared" si="24"/>
        <v>0</v>
      </c>
      <c r="H24" s="48">
        <f t="shared" si="24"/>
        <v>0</v>
      </c>
      <c r="I24" s="48">
        <f t="shared" ref="I24" si="25">I25</f>
        <v>0</v>
      </c>
      <c r="J24" s="48">
        <f t="shared" si="8"/>
        <v>0</v>
      </c>
      <c r="K24" s="48">
        <f t="shared" ref="K24" si="26">K25</f>
        <v>0</v>
      </c>
      <c r="L24" s="48">
        <f t="shared" ref="L24" si="27">L25</f>
        <v>0</v>
      </c>
      <c r="M24" s="48">
        <f t="shared" ref="M24" si="28">M25</f>
        <v>0</v>
      </c>
      <c r="N24" s="48">
        <f t="shared" ref="N24" si="29">N25</f>
        <v>0</v>
      </c>
      <c r="O24" s="48">
        <f t="shared" ref="O24" si="30">O25</f>
        <v>5667195000</v>
      </c>
      <c r="P24" s="48">
        <f t="shared" si="9"/>
        <v>5605424000</v>
      </c>
      <c r="Q24" s="48">
        <f t="shared" ref="Q24" si="31">Q25</f>
        <v>5605424000</v>
      </c>
      <c r="R24" s="48">
        <f t="shared" ref="R24" si="32">R25</f>
        <v>0</v>
      </c>
      <c r="S24" s="48">
        <f t="shared" ref="S24" si="33">S25</f>
        <v>0</v>
      </c>
      <c r="T24" s="48">
        <f t="shared" si="10"/>
        <v>61771000</v>
      </c>
      <c r="U24" s="48">
        <f t="shared" si="11"/>
        <v>5605424000</v>
      </c>
      <c r="V24" s="48">
        <f t="shared" si="12"/>
        <v>0</v>
      </c>
      <c r="W24" s="48">
        <f t="shared" si="13"/>
        <v>5605424000</v>
      </c>
      <c r="X24" s="29"/>
      <c r="Y24" s="29"/>
      <c r="Z24" s="29"/>
    </row>
    <row r="25" spans="1:26" s="3" customFormat="1" ht="36.75" customHeight="1" x14ac:dyDescent="0.25">
      <c r="A25" s="34">
        <v>1</v>
      </c>
      <c r="B25" s="51" t="s">
        <v>109</v>
      </c>
      <c r="C25" s="47"/>
      <c r="D25" s="47"/>
      <c r="E25" s="48">
        <f>E26+E27</f>
        <v>0</v>
      </c>
      <c r="F25" s="48">
        <f t="shared" ref="F25:H25" si="34">F26+F27</f>
        <v>0</v>
      </c>
      <c r="G25" s="48">
        <f t="shared" si="34"/>
        <v>0</v>
      </c>
      <c r="H25" s="48">
        <f t="shared" si="34"/>
        <v>0</v>
      </c>
      <c r="I25" s="48">
        <f t="shared" ref="I25" si="35">I26+I27</f>
        <v>0</v>
      </c>
      <c r="J25" s="48">
        <f t="shared" si="8"/>
        <v>0</v>
      </c>
      <c r="K25" s="48">
        <f t="shared" ref="K25" si="36">K26+K27</f>
        <v>0</v>
      </c>
      <c r="L25" s="48">
        <f t="shared" ref="L25" si="37">L26+L27</f>
        <v>0</v>
      </c>
      <c r="M25" s="48">
        <f t="shared" ref="M25" si="38">M26+M27</f>
        <v>0</v>
      </c>
      <c r="N25" s="48">
        <f t="shared" ref="N25" si="39">N26+N27</f>
        <v>0</v>
      </c>
      <c r="O25" s="48">
        <f t="shared" ref="O25" si="40">O26+O27</f>
        <v>5667195000</v>
      </c>
      <c r="P25" s="48">
        <f t="shared" si="9"/>
        <v>5605424000</v>
      </c>
      <c r="Q25" s="48">
        <f t="shared" ref="Q25" si="41">Q26+Q27</f>
        <v>5605424000</v>
      </c>
      <c r="R25" s="48">
        <f t="shared" ref="R25" si="42">R26+R27</f>
        <v>0</v>
      </c>
      <c r="S25" s="48">
        <f t="shared" ref="S25" si="43">S26+S27</f>
        <v>0</v>
      </c>
      <c r="T25" s="48">
        <f t="shared" si="10"/>
        <v>61771000</v>
      </c>
      <c r="U25" s="48">
        <f t="shared" si="11"/>
        <v>5605424000</v>
      </c>
      <c r="V25" s="48">
        <f t="shared" si="12"/>
        <v>0</v>
      </c>
      <c r="W25" s="48">
        <f t="shared" si="13"/>
        <v>5605424000</v>
      </c>
      <c r="X25" s="49"/>
      <c r="Y25" s="49"/>
      <c r="Z25" s="49"/>
    </row>
    <row r="26" spans="1:26" ht="36.75" customHeight="1" x14ac:dyDescent="0.25">
      <c r="A26" s="52">
        <v>1.1000000000000001</v>
      </c>
      <c r="B26" s="53" t="s">
        <v>41</v>
      </c>
      <c r="C26" s="54" t="s">
        <v>42</v>
      </c>
      <c r="D26" s="55">
        <v>11000000000</v>
      </c>
      <c r="E26" s="55"/>
      <c r="F26" s="55"/>
      <c r="G26" s="55"/>
      <c r="H26" s="55"/>
      <c r="I26" s="55"/>
      <c r="J26" s="48">
        <f t="shared" si="8"/>
        <v>0</v>
      </c>
      <c r="K26" s="55"/>
      <c r="L26" s="55"/>
      <c r="M26" s="55"/>
      <c r="N26" s="55"/>
      <c r="O26" s="55">
        <v>5200000000</v>
      </c>
      <c r="P26" s="55">
        <f t="shared" si="9"/>
        <v>5200000000</v>
      </c>
      <c r="Q26" s="55">
        <v>5200000000</v>
      </c>
      <c r="R26" s="55"/>
      <c r="S26" s="55"/>
      <c r="T26" s="48">
        <f>O26-P26-S26</f>
        <v>0</v>
      </c>
      <c r="U26" s="48">
        <f t="shared" si="11"/>
        <v>5200000000</v>
      </c>
      <c r="V26" s="55">
        <f t="shared" si="12"/>
        <v>0</v>
      </c>
      <c r="W26" s="55">
        <f t="shared" si="13"/>
        <v>5200000000</v>
      </c>
      <c r="X26" s="29"/>
      <c r="Y26" s="29"/>
      <c r="Z26" s="29"/>
    </row>
    <row r="27" spans="1:26" ht="36.75" customHeight="1" x14ac:dyDescent="0.25">
      <c r="A27" s="52">
        <v>1.2</v>
      </c>
      <c r="B27" s="56" t="s">
        <v>43</v>
      </c>
      <c r="C27" s="57" t="s">
        <v>44</v>
      </c>
      <c r="D27" s="55">
        <v>8546857008</v>
      </c>
      <c r="E27" s="55"/>
      <c r="F27" s="55"/>
      <c r="G27" s="55"/>
      <c r="H27" s="55"/>
      <c r="I27" s="55"/>
      <c r="J27" s="48">
        <f t="shared" si="8"/>
        <v>0</v>
      </c>
      <c r="K27" s="55"/>
      <c r="L27" s="55"/>
      <c r="M27" s="55"/>
      <c r="N27" s="55"/>
      <c r="O27" s="55">
        <v>467195000</v>
      </c>
      <c r="P27" s="55">
        <f t="shared" si="9"/>
        <v>405424000</v>
      </c>
      <c r="Q27" s="55">
        <v>405424000</v>
      </c>
      <c r="R27" s="55"/>
      <c r="S27" s="55"/>
      <c r="T27" s="48">
        <f>O27-P27-S27</f>
        <v>61771000</v>
      </c>
      <c r="U27" s="48">
        <f t="shared" si="11"/>
        <v>405424000</v>
      </c>
      <c r="V27" s="55">
        <f t="shared" si="12"/>
        <v>0</v>
      </c>
      <c r="W27" s="55">
        <f t="shared" si="13"/>
        <v>405424000</v>
      </c>
      <c r="X27" s="29"/>
      <c r="Y27" s="29"/>
      <c r="Z27" s="29"/>
    </row>
    <row r="28" spans="1:26" s="3" customFormat="1" ht="36.75" customHeight="1" x14ac:dyDescent="0.25">
      <c r="A28" s="34">
        <v>280</v>
      </c>
      <c r="B28" s="51" t="s">
        <v>110</v>
      </c>
      <c r="C28" s="47"/>
      <c r="D28" s="47"/>
      <c r="E28" s="48">
        <f>E29+E33+E39</f>
        <v>12809081000</v>
      </c>
      <c r="F28" s="48">
        <f t="shared" ref="F28:S28" si="44">F29+F33+F39</f>
        <v>0</v>
      </c>
      <c r="G28" s="48">
        <f t="shared" si="44"/>
        <v>0</v>
      </c>
      <c r="H28" s="48">
        <f t="shared" si="44"/>
        <v>0</v>
      </c>
      <c r="I28" s="48">
        <f t="shared" si="44"/>
        <v>0</v>
      </c>
      <c r="J28" s="48">
        <f t="shared" si="8"/>
        <v>0</v>
      </c>
      <c r="K28" s="48">
        <f t="shared" si="44"/>
        <v>0</v>
      </c>
      <c r="L28" s="48">
        <f t="shared" si="44"/>
        <v>0</v>
      </c>
      <c r="M28" s="48">
        <f t="shared" si="44"/>
        <v>0</v>
      </c>
      <c r="N28" s="48">
        <f t="shared" si="44"/>
        <v>0</v>
      </c>
      <c r="O28" s="48">
        <f t="shared" si="44"/>
        <v>37024348000</v>
      </c>
      <c r="P28" s="48">
        <f t="shared" si="9"/>
        <v>24193799500</v>
      </c>
      <c r="Q28" s="48">
        <f t="shared" si="44"/>
        <v>24193799500</v>
      </c>
      <c r="R28" s="48">
        <f t="shared" si="44"/>
        <v>0</v>
      </c>
      <c r="S28" s="48">
        <f t="shared" si="44"/>
        <v>11700000000</v>
      </c>
      <c r="T28" s="48">
        <f t="shared" ref="T28:T30" si="45">O28-P28-S28</f>
        <v>1130548500</v>
      </c>
      <c r="U28" s="48">
        <f t="shared" si="11"/>
        <v>24193799500</v>
      </c>
      <c r="V28" s="48">
        <f t="shared" si="12"/>
        <v>0</v>
      </c>
      <c r="W28" s="48">
        <f t="shared" si="13"/>
        <v>37002880500</v>
      </c>
      <c r="X28" s="49"/>
      <c r="Y28" s="49"/>
      <c r="Z28" s="49"/>
    </row>
    <row r="29" spans="1:26" s="3" customFormat="1" ht="36.75" customHeight="1" x14ac:dyDescent="0.25">
      <c r="A29" s="34">
        <v>283</v>
      </c>
      <c r="B29" s="46" t="s">
        <v>28</v>
      </c>
      <c r="C29" s="47"/>
      <c r="D29" s="47"/>
      <c r="E29" s="48">
        <f>E30</f>
        <v>3500000000</v>
      </c>
      <c r="F29" s="48">
        <f t="shared" ref="F29:S29" si="46">F30</f>
        <v>0</v>
      </c>
      <c r="G29" s="48">
        <f t="shared" si="46"/>
        <v>0</v>
      </c>
      <c r="H29" s="48">
        <f t="shared" si="46"/>
        <v>0</v>
      </c>
      <c r="I29" s="48">
        <f t="shared" si="46"/>
        <v>0</v>
      </c>
      <c r="J29" s="48">
        <f t="shared" si="8"/>
        <v>0</v>
      </c>
      <c r="K29" s="48">
        <f t="shared" si="46"/>
        <v>0</v>
      </c>
      <c r="L29" s="48">
        <f t="shared" si="46"/>
        <v>0</v>
      </c>
      <c r="M29" s="48">
        <f t="shared" si="46"/>
        <v>0</v>
      </c>
      <c r="N29" s="48">
        <f t="shared" si="46"/>
        <v>0</v>
      </c>
      <c r="O29" s="48">
        <f t="shared" si="46"/>
        <v>17832805000</v>
      </c>
      <c r="P29" s="48">
        <f t="shared" si="9"/>
        <v>6132805000</v>
      </c>
      <c r="Q29" s="48">
        <f t="shared" si="46"/>
        <v>6132805000</v>
      </c>
      <c r="R29" s="48">
        <f t="shared" si="46"/>
        <v>0</v>
      </c>
      <c r="S29" s="48">
        <f t="shared" si="46"/>
        <v>11700000000</v>
      </c>
      <c r="T29" s="48">
        <f t="shared" si="45"/>
        <v>0</v>
      </c>
      <c r="U29" s="48">
        <f t="shared" si="11"/>
        <v>6132805000</v>
      </c>
      <c r="V29" s="48">
        <f t="shared" si="12"/>
        <v>0</v>
      </c>
      <c r="W29" s="48">
        <f t="shared" si="13"/>
        <v>9632805000</v>
      </c>
      <c r="X29" s="49"/>
      <c r="Y29" s="49"/>
      <c r="Z29" s="49"/>
    </row>
    <row r="30" spans="1:26" s="3" customFormat="1" ht="36.75" customHeight="1" x14ac:dyDescent="0.25">
      <c r="A30" s="34">
        <v>1</v>
      </c>
      <c r="B30" s="51" t="s">
        <v>109</v>
      </c>
      <c r="C30" s="47"/>
      <c r="D30" s="55"/>
      <c r="E30" s="48">
        <f>E31+E32</f>
        <v>3500000000</v>
      </c>
      <c r="F30" s="48">
        <f t="shared" ref="F30:S30" si="47">F31+F32</f>
        <v>0</v>
      </c>
      <c r="G30" s="48">
        <f t="shared" si="47"/>
        <v>0</v>
      </c>
      <c r="H30" s="48">
        <f t="shared" si="47"/>
        <v>0</v>
      </c>
      <c r="I30" s="48">
        <f t="shared" si="47"/>
        <v>0</v>
      </c>
      <c r="J30" s="48">
        <f t="shared" si="8"/>
        <v>0</v>
      </c>
      <c r="K30" s="48">
        <f t="shared" si="47"/>
        <v>0</v>
      </c>
      <c r="L30" s="48">
        <f t="shared" si="47"/>
        <v>0</v>
      </c>
      <c r="M30" s="48">
        <f t="shared" si="47"/>
        <v>0</v>
      </c>
      <c r="N30" s="48">
        <f t="shared" si="47"/>
        <v>0</v>
      </c>
      <c r="O30" s="48">
        <f t="shared" si="47"/>
        <v>17832805000</v>
      </c>
      <c r="P30" s="48">
        <f t="shared" si="9"/>
        <v>6132805000</v>
      </c>
      <c r="Q30" s="48">
        <f t="shared" si="47"/>
        <v>6132805000</v>
      </c>
      <c r="R30" s="48">
        <f t="shared" si="47"/>
        <v>0</v>
      </c>
      <c r="S30" s="48">
        <f t="shared" si="47"/>
        <v>11700000000</v>
      </c>
      <c r="T30" s="48">
        <f t="shared" si="45"/>
        <v>0</v>
      </c>
      <c r="U30" s="48">
        <f t="shared" si="11"/>
        <v>6132805000</v>
      </c>
      <c r="V30" s="48">
        <f t="shared" si="12"/>
        <v>0</v>
      </c>
      <c r="W30" s="48">
        <f t="shared" si="13"/>
        <v>9632805000</v>
      </c>
      <c r="X30" s="49"/>
      <c r="Y30" s="49"/>
      <c r="Z30" s="49"/>
    </row>
    <row r="31" spans="1:26" ht="36.75" customHeight="1" x14ac:dyDescent="0.25">
      <c r="A31" s="52">
        <v>1.1000000000000001</v>
      </c>
      <c r="B31" s="56" t="s">
        <v>57</v>
      </c>
      <c r="C31" s="57" t="s">
        <v>58</v>
      </c>
      <c r="D31" s="55">
        <v>10000000000</v>
      </c>
      <c r="E31" s="55">
        <v>3500000000</v>
      </c>
      <c r="F31" s="55"/>
      <c r="G31" s="55"/>
      <c r="H31" s="55"/>
      <c r="I31" s="55"/>
      <c r="J31" s="48">
        <f t="shared" si="8"/>
        <v>0</v>
      </c>
      <c r="K31" s="55"/>
      <c r="L31" s="55"/>
      <c r="M31" s="55"/>
      <c r="N31" s="55"/>
      <c r="O31" s="55">
        <v>6132805000</v>
      </c>
      <c r="P31" s="55">
        <f t="shared" si="9"/>
        <v>6132805000</v>
      </c>
      <c r="Q31" s="55">
        <v>6132805000</v>
      </c>
      <c r="R31" s="55"/>
      <c r="S31" s="55"/>
      <c r="T31" s="48">
        <f>O31-P31-S31</f>
        <v>0</v>
      </c>
      <c r="U31" s="48">
        <f t="shared" si="11"/>
        <v>6132805000</v>
      </c>
      <c r="V31" s="55">
        <f t="shared" si="12"/>
        <v>0</v>
      </c>
      <c r="W31" s="55">
        <f t="shared" si="13"/>
        <v>9632805000</v>
      </c>
      <c r="X31" s="29"/>
      <c r="Y31" s="29"/>
      <c r="Z31" s="29"/>
    </row>
    <row r="32" spans="1:26" s="12" customFormat="1" ht="36.75" customHeight="1" x14ac:dyDescent="0.25">
      <c r="A32" s="57" t="s">
        <v>119</v>
      </c>
      <c r="B32" s="56" t="s">
        <v>59</v>
      </c>
      <c r="C32" s="57" t="s">
        <v>60</v>
      </c>
      <c r="D32" s="55">
        <v>80000000000</v>
      </c>
      <c r="E32" s="55"/>
      <c r="F32" s="55"/>
      <c r="G32" s="55"/>
      <c r="H32" s="55"/>
      <c r="I32" s="55"/>
      <c r="J32" s="48">
        <f t="shared" si="8"/>
        <v>0</v>
      </c>
      <c r="K32" s="55"/>
      <c r="L32" s="55"/>
      <c r="M32" s="55"/>
      <c r="N32" s="55"/>
      <c r="O32" s="55">
        <v>11700000000</v>
      </c>
      <c r="P32" s="55">
        <f>Q32+R32</f>
        <v>0</v>
      </c>
      <c r="Q32" s="55"/>
      <c r="R32" s="55"/>
      <c r="S32" s="55">
        <f>O32-P32</f>
        <v>11700000000</v>
      </c>
      <c r="T32" s="48"/>
      <c r="U32" s="48">
        <f t="shared" si="11"/>
        <v>0</v>
      </c>
      <c r="V32" s="55">
        <f t="shared" si="12"/>
        <v>0</v>
      </c>
      <c r="W32" s="55">
        <f t="shared" si="13"/>
        <v>0</v>
      </c>
      <c r="X32" s="29"/>
      <c r="Y32" s="29"/>
      <c r="Z32" s="29"/>
    </row>
    <row r="33" spans="1:26" s="3" customFormat="1" ht="36.75" customHeight="1" x14ac:dyDescent="0.25">
      <c r="A33" s="34">
        <v>292</v>
      </c>
      <c r="B33" s="58" t="s">
        <v>29</v>
      </c>
      <c r="C33" s="47"/>
      <c r="D33" s="47"/>
      <c r="E33" s="48">
        <f>E34</f>
        <v>8409081000</v>
      </c>
      <c r="F33" s="48">
        <f t="shared" ref="F33:S33" si="48">F34</f>
        <v>0</v>
      </c>
      <c r="G33" s="48">
        <f t="shared" si="48"/>
        <v>0</v>
      </c>
      <c r="H33" s="48">
        <f t="shared" si="48"/>
        <v>0</v>
      </c>
      <c r="I33" s="48">
        <f t="shared" si="48"/>
        <v>0</v>
      </c>
      <c r="J33" s="48">
        <f t="shared" si="8"/>
        <v>0</v>
      </c>
      <c r="K33" s="48">
        <f t="shared" si="48"/>
        <v>0</v>
      </c>
      <c r="L33" s="48">
        <f t="shared" si="48"/>
        <v>0</v>
      </c>
      <c r="M33" s="48">
        <f t="shared" si="48"/>
        <v>0</v>
      </c>
      <c r="N33" s="48">
        <f t="shared" si="48"/>
        <v>0</v>
      </c>
      <c r="O33" s="48">
        <f t="shared" si="48"/>
        <v>13000000000</v>
      </c>
      <c r="P33" s="48">
        <f>Q33+R33</f>
        <v>13000000000</v>
      </c>
      <c r="Q33" s="48">
        <f t="shared" si="48"/>
        <v>13000000000</v>
      </c>
      <c r="R33" s="48">
        <f t="shared" si="48"/>
        <v>0</v>
      </c>
      <c r="S33" s="48">
        <f t="shared" si="48"/>
        <v>0</v>
      </c>
      <c r="T33" s="48">
        <f t="shared" ref="T33:T34" si="49">O33-P33-S33</f>
        <v>0</v>
      </c>
      <c r="U33" s="48">
        <f t="shared" si="11"/>
        <v>13000000000</v>
      </c>
      <c r="V33" s="48">
        <f t="shared" si="12"/>
        <v>0</v>
      </c>
      <c r="W33" s="48">
        <f t="shared" si="13"/>
        <v>21409081000</v>
      </c>
      <c r="X33" s="49"/>
      <c r="Y33" s="49"/>
      <c r="Z33" s="49"/>
    </row>
    <row r="34" spans="1:26" s="3" customFormat="1" ht="36.75" customHeight="1" x14ac:dyDescent="0.25">
      <c r="A34" s="34">
        <v>1</v>
      </c>
      <c r="B34" s="58" t="s">
        <v>109</v>
      </c>
      <c r="C34" s="47"/>
      <c r="D34" s="47"/>
      <c r="E34" s="48">
        <f>E35+E36+E37+E38</f>
        <v>8409081000</v>
      </c>
      <c r="F34" s="48">
        <f t="shared" ref="F34:S34" si="50">F35+F36+F37+F38</f>
        <v>0</v>
      </c>
      <c r="G34" s="48">
        <f t="shared" si="50"/>
        <v>0</v>
      </c>
      <c r="H34" s="48">
        <f t="shared" si="50"/>
        <v>0</v>
      </c>
      <c r="I34" s="48">
        <f t="shared" si="50"/>
        <v>0</v>
      </c>
      <c r="J34" s="48">
        <f t="shared" si="8"/>
        <v>0</v>
      </c>
      <c r="K34" s="48">
        <f t="shared" si="50"/>
        <v>0</v>
      </c>
      <c r="L34" s="48">
        <f t="shared" si="50"/>
        <v>0</v>
      </c>
      <c r="M34" s="48">
        <f t="shared" si="50"/>
        <v>0</v>
      </c>
      <c r="N34" s="48">
        <f t="shared" si="50"/>
        <v>0</v>
      </c>
      <c r="O34" s="48">
        <f t="shared" si="50"/>
        <v>13000000000</v>
      </c>
      <c r="P34" s="48">
        <f t="shared" ref="P34:P82" si="51">Q34+R34</f>
        <v>13000000000</v>
      </c>
      <c r="Q34" s="48">
        <f t="shared" si="50"/>
        <v>13000000000</v>
      </c>
      <c r="R34" s="48">
        <f t="shared" si="50"/>
        <v>0</v>
      </c>
      <c r="S34" s="48">
        <f t="shared" si="50"/>
        <v>0</v>
      </c>
      <c r="T34" s="48">
        <f t="shared" si="49"/>
        <v>0</v>
      </c>
      <c r="U34" s="48">
        <f t="shared" si="11"/>
        <v>13000000000</v>
      </c>
      <c r="V34" s="48">
        <f t="shared" si="12"/>
        <v>0</v>
      </c>
      <c r="W34" s="48">
        <f t="shared" si="13"/>
        <v>21409081000</v>
      </c>
      <c r="X34" s="49"/>
      <c r="Y34" s="49"/>
      <c r="Z34" s="49"/>
    </row>
    <row r="35" spans="1:26" ht="36.75" customHeight="1" x14ac:dyDescent="0.25">
      <c r="A35" s="59">
        <v>1.1000000000000001</v>
      </c>
      <c r="B35" s="60" t="s">
        <v>66</v>
      </c>
      <c r="C35" s="61" t="s">
        <v>67</v>
      </c>
      <c r="D35" s="55">
        <v>14995000000</v>
      </c>
      <c r="E35" s="55">
        <v>0</v>
      </c>
      <c r="F35" s="55">
        <v>0</v>
      </c>
      <c r="G35" s="55"/>
      <c r="H35" s="55">
        <v>0</v>
      </c>
      <c r="I35" s="55"/>
      <c r="J35" s="48">
        <f t="shared" si="8"/>
        <v>0</v>
      </c>
      <c r="K35" s="55"/>
      <c r="L35" s="55"/>
      <c r="M35" s="55"/>
      <c r="N35" s="55"/>
      <c r="O35" s="55">
        <v>1250011000</v>
      </c>
      <c r="P35" s="55">
        <f t="shared" si="51"/>
        <v>1250011000</v>
      </c>
      <c r="Q35" s="55">
        <v>1250011000</v>
      </c>
      <c r="R35" s="55"/>
      <c r="S35" s="55"/>
      <c r="T35" s="48">
        <f>O35-P35-S35</f>
        <v>0</v>
      </c>
      <c r="U35" s="48">
        <f t="shared" si="11"/>
        <v>1250011000</v>
      </c>
      <c r="V35" s="55">
        <f t="shared" si="12"/>
        <v>0</v>
      </c>
      <c r="W35" s="55">
        <f t="shared" si="13"/>
        <v>1250011000</v>
      </c>
      <c r="X35" s="29"/>
      <c r="Y35" s="29"/>
      <c r="Z35" s="29"/>
    </row>
    <row r="36" spans="1:26" ht="36.75" customHeight="1" x14ac:dyDescent="0.25">
      <c r="A36" s="61" t="s">
        <v>120</v>
      </c>
      <c r="B36" s="62" t="s">
        <v>74</v>
      </c>
      <c r="C36" s="63" t="s">
        <v>75</v>
      </c>
      <c r="D36" s="55">
        <v>6500000000</v>
      </c>
      <c r="E36" s="55">
        <v>3750000000</v>
      </c>
      <c r="F36" s="55"/>
      <c r="G36" s="55"/>
      <c r="H36" s="55"/>
      <c r="I36" s="55"/>
      <c r="J36" s="48">
        <f t="shared" si="8"/>
        <v>0</v>
      </c>
      <c r="K36" s="55"/>
      <c r="L36" s="55"/>
      <c r="M36" s="55"/>
      <c r="N36" s="55"/>
      <c r="O36" s="55">
        <v>1908910000</v>
      </c>
      <c r="P36" s="55">
        <f t="shared" si="51"/>
        <v>1908910000</v>
      </c>
      <c r="Q36" s="55">
        <v>1908910000</v>
      </c>
      <c r="R36" s="55"/>
      <c r="S36" s="55"/>
      <c r="T36" s="48">
        <f t="shared" ref="T36:T38" si="52">O36-P36-S36</f>
        <v>0</v>
      </c>
      <c r="U36" s="48">
        <f t="shared" si="11"/>
        <v>1908910000</v>
      </c>
      <c r="V36" s="55">
        <f t="shared" si="12"/>
        <v>0</v>
      </c>
      <c r="W36" s="55">
        <f t="shared" si="13"/>
        <v>5658910000</v>
      </c>
      <c r="X36" s="29"/>
      <c r="Y36" s="29"/>
      <c r="Z36" s="29"/>
    </row>
    <row r="37" spans="1:26" ht="36.75" customHeight="1" x14ac:dyDescent="0.25">
      <c r="A37" s="59">
        <v>1.3</v>
      </c>
      <c r="B37" s="56" t="s">
        <v>76</v>
      </c>
      <c r="C37" s="57" t="s">
        <v>77</v>
      </c>
      <c r="D37" s="55">
        <v>14990000000</v>
      </c>
      <c r="E37" s="55">
        <v>4470000000</v>
      </c>
      <c r="F37" s="55"/>
      <c r="G37" s="55"/>
      <c r="H37" s="55"/>
      <c r="I37" s="55"/>
      <c r="J37" s="48">
        <f t="shared" si="8"/>
        <v>0</v>
      </c>
      <c r="K37" s="55"/>
      <c r="L37" s="55"/>
      <c r="M37" s="55"/>
      <c r="N37" s="55"/>
      <c r="O37" s="55">
        <v>5641079000</v>
      </c>
      <c r="P37" s="55">
        <f t="shared" si="51"/>
        <v>5641079000</v>
      </c>
      <c r="Q37" s="55">
        <v>5641079000</v>
      </c>
      <c r="R37" s="55"/>
      <c r="S37" s="55"/>
      <c r="T37" s="48">
        <f t="shared" si="52"/>
        <v>0</v>
      </c>
      <c r="U37" s="48">
        <f t="shared" si="11"/>
        <v>5641079000</v>
      </c>
      <c r="V37" s="55">
        <f t="shared" si="12"/>
        <v>0</v>
      </c>
      <c r="W37" s="55">
        <f t="shared" si="13"/>
        <v>10111079000</v>
      </c>
      <c r="X37" s="29"/>
      <c r="Y37" s="29"/>
      <c r="Z37" s="29"/>
    </row>
    <row r="38" spans="1:26" ht="36.75" customHeight="1" x14ac:dyDescent="0.25">
      <c r="A38" s="61" t="s">
        <v>121</v>
      </c>
      <c r="B38" s="62" t="s">
        <v>82</v>
      </c>
      <c r="C38" s="63" t="s">
        <v>83</v>
      </c>
      <c r="D38" s="55">
        <v>4200000000</v>
      </c>
      <c r="E38" s="55">
        <v>189081000</v>
      </c>
      <c r="F38" s="55"/>
      <c r="G38" s="55"/>
      <c r="H38" s="55"/>
      <c r="I38" s="55"/>
      <c r="J38" s="48">
        <f t="shared" si="8"/>
        <v>0</v>
      </c>
      <c r="K38" s="55"/>
      <c r="L38" s="55"/>
      <c r="M38" s="55"/>
      <c r="N38" s="55"/>
      <c r="O38" s="55">
        <v>4200000000</v>
      </c>
      <c r="P38" s="55">
        <f t="shared" si="51"/>
        <v>4200000000</v>
      </c>
      <c r="Q38" s="55">
        <v>4200000000</v>
      </c>
      <c r="R38" s="55"/>
      <c r="S38" s="55"/>
      <c r="T38" s="48">
        <f t="shared" si="52"/>
        <v>0</v>
      </c>
      <c r="U38" s="48">
        <f t="shared" si="11"/>
        <v>4200000000</v>
      </c>
      <c r="V38" s="55">
        <f t="shared" si="12"/>
        <v>0</v>
      </c>
      <c r="W38" s="55">
        <f t="shared" si="13"/>
        <v>4389081000</v>
      </c>
      <c r="X38" s="29"/>
      <c r="Y38" s="29"/>
      <c r="Z38" s="29"/>
    </row>
    <row r="39" spans="1:26" s="3" customFormat="1" ht="36.75" customHeight="1" x14ac:dyDescent="0.25">
      <c r="A39" s="34">
        <v>332</v>
      </c>
      <c r="B39" s="58" t="s">
        <v>32</v>
      </c>
      <c r="C39" s="47"/>
      <c r="D39" s="47"/>
      <c r="E39" s="48">
        <f>E40+E42</f>
        <v>900000000</v>
      </c>
      <c r="F39" s="48">
        <f t="shared" ref="F39:S39" si="53">F40+F42</f>
        <v>0</v>
      </c>
      <c r="G39" s="48">
        <f t="shared" si="53"/>
        <v>0</v>
      </c>
      <c r="H39" s="48">
        <f t="shared" si="53"/>
        <v>0</v>
      </c>
      <c r="I39" s="48">
        <f t="shared" si="53"/>
        <v>0</v>
      </c>
      <c r="J39" s="48">
        <f t="shared" si="8"/>
        <v>0</v>
      </c>
      <c r="K39" s="48">
        <f t="shared" si="53"/>
        <v>0</v>
      </c>
      <c r="L39" s="48">
        <f t="shared" si="53"/>
        <v>0</v>
      </c>
      <c r="M39" s="48">
        <f t="shared" si="53"/>
        <v>0</v>
      </c>
      <c r="N39" s="48">
        <f t="shared" si="53"/>
        <v>0</v>
      </c>
      <c r="O39" s="48">
        <f t="shared" si="53"/>
        <v>6191543000</v>
      </c>
      <c r="P39" s="48">
        <f t="shared" si="51"/>
        <v>5060994500</v>
      </c>
      <c r="Q39" s="48">
        <f t="shared" si="53"/>
        <v>5060994500</v>
      </c>
      <c r="R39" s="48">
        <f t="shared" si="53"/>
        <v>0</v>
      </c>
      <c r="S39" s="48">
        <f t="shared" si="53"/>
        <v>0</v>
      </c>
      <c r="T39" s="48">
        <f>O39-P39-S39</f>
        <v>1130548500</v>
      </c>
      <c r="U39" s="48">
        <f t="shared" si="11"/>
        <v>5060994500</v>
      </c>
      <c r="V39" s="48">
        <f t="shared" si="12"/>
        <v>0</v>
      </c>
      <c r="W39" s="48">
        <f t="shared" si="13"/>
        <v>5960994500</v>
      </c>
      <c r="X39" s="49"/>
      <c r="Y39" s="49"/>
      <c r="Z39" s="49"/>
    </row>
    <row r="40" spans="1:26" s="3" customFormat="1" ht="36.75" customHeight="1" x14ac:dyDescent="0.25">
      <c r="A40" s="34">
        <v>1</v>
      </c>
      <c r="B40" s="58" t="s">
        <v>111</v>
      </c>
      <c r="C40" s="47"/>
      <c r="D40" s="47"/>
      <c r="E40" s="48">
        <f>E41</f>
        <v>800000000</v>
      </c>
      <c r="F40" s="48">
        <f t="shared" ref="F40:S40" si="54">F41</f>
        <v>0</v>
      </c>
      <c r="G40" s="48">
        <f t="shared" si="54"/>
        <v>0</v>
      </c>
      <c r="H40" s="48">
        <f t="shared" si="54"/>
        <v>0</v>
      </c>
      <c r="I40" s="48">
        <f t="shared" si="54"/>
        <v>0</v>
      </c>
      <c r="J40" s="48">
        <f t="shared" si="8"/>
        <v>0</v>
      </c>
      <c r="K40" s="48">
        <f t="shared" si="54"/>
        <v>0</v>
      </c>
      <c r="L40" s="48">
        <f t="shared" si="54"/>
        <v>0</v>
      </c>
      <c r="M40" s="48">
        <f t="shared" si="54"/>
        <v>0</v>
      </c>
      <c r="N40" s="48">
        <f t="shared" si="54"/>
        <v>0</v>
      </c>
      <c r="O40" s="48">
        <f t="shared" si="54"/>
        <v>1814246000</v>
      </c>
      <c r="P40" s="48">
        <f t="shared" si="51"/>
        <v>1441398000</v>
      </c>
      <c r="Q40" s="48">
        <f t="shared" si="54"/>
        <v>1441398000</v>
      </c>
      <c r="R40" s="48">
        <f t="shared" si="54"/>
        <v>0</v>
      </c>
      <c r="S40" s="48">
        <f t="shared" si="54"/>
        <v>0</v>
      </c>
      <c r="T40" s="48">
        <f t="shared" ref="T40:T68" si="55">O40-P40-S40</f>
        <v>372848000</v>
      </c>
      <c r="U40" s="48">
        <f t="shared" si="11"/>
        <v>1441398000</v>
      </c>
      <c r="V40" s="48">
        <f t="shared" si="12"/>
        <v>0</v>
      </c>
      <c r="W40" s="48">
        <f t="shared" si="13"/>
        <v>2241398000</v>
      </c>
      <c r="X40" s="49"/>
      <c r="Y40" s="49"/>
      <c r="Z40" s="49"/>
    </row>
    <row r="41" spans="1:26" ht="36.75" customHeight="1" x14ac:dyDescent="0.25">
      <c r="A41" s="61" t="s">
        <v>119</v>
      </c>
      <c r="B41" s="60" t="s">
        <v>92</v>
      </c>
      <c r="C41" s="61" t="s">
        <v>93</v>
      </c>
      <c r="D41" s="55">
        <v>5579000000</v>
      </c>
      <c r="E41" s="55">
        <v>800000000</v>
      </c>
      <c r="F41" s="55"/>
      <c r="G41" s="55"/>
      <c r="H41" s="55"/>
      <c r="I41" s="55"/>
      <c r="J41" s="48">
        <f t="shared" si="8"/>
        <v>0</v>
      </c>
      <c r="K41" s="55"/>
      <c r="L41" s="55"/>
      <c r="M41" s="55"/>
      <c r="N41" s="55"/>
      <c r="O41" s="55">
        <v>1814246000</v>
      </c>
      <c r="P41" s="55">
        <f t="shared" si="51"/>
        <v>1441398000</v>
      </c>
      <c r="Q41" s="55">
        <v>1441398000</v>
      </c>
      <c r="R41" s="55"/>
      <c r="S41" s="55"/>
      <c r="T41" s="55">
        <f t="shared" si="55"/>
        <v>372848000</v>
      </c>
      <c r="U41" s="48">
        <f t="shared" si="11"/>
        <v>1441398000</v>
      </c>
      <c r="V41" s="55">
        <f t="shared" si="12"/>
        <v>0</v>
      </c>
      <c r="W41" s="55">
        <f t="shared" si="13"/>
        <v>2241398000</v>
      </c>
      <c r="X41" s="29"/>
      <c r="Y41" s="29"/>
      <c r="Z41" s="29"/>
    </row>
    <row r="42" spans="1:26" s="3" customFormat="1" ht="36.75" customHeight="1" x14ac:dyDescent="0.25">
      <c r="A42" s="64" t="s">
        <v>122</v>
      </c>
      <c r="B42" s="65" t="s">
        <v>112</v>
      </c>
      <c r="C42" s="64"/>
      <c r="D42" s="55"/>
      <c r="E42" s="48">
        <f>E43+E44+E45</f>
        <v>100000000</v>
      </c>
      <c r="F42" s="48">
        <f t="shared" ref="F42:Q42" si="56">F43+F44+F45</f>
        <v>0</v>
      </c>
      <c r="G42" s="48">
        <f t="shared" si="56"/>
        <v>0</v>
      </c>
      <c r="H42" s="48">
        <f t="shared" si="56"/>
        <v>0</v>
      </c>
      <c r="I42" s="48">
        <f t="shared" si="56"/>
        <v>0</v>
      </c>
      <c r="J42" s="48">
        <f t="shared" si="8"/>
        <v>0</v>
      </c>
      <c r="K42" s="48">
        <f t="shared" si="56"/>
        <v>0</v>
      </c>
      <c r="L42" s="48">
        <f t="shared" si="56"/>
        <v>0</v>
      </c>
      <c r="M42" s="48">
        <f t="shared" si="56"/>
        <v>0</v>
      </c>
      <c r="N42" s="48">
        <f t="shared" si="56"/>
        <v>0</v>
      </c>
      <c r="O42" s="48">
        <f t="shared" si="56"/>
        <v>4377297000</v>
      </c>
      <c r="P42" s="48">
        <f t="shared" si="51"/>
        <v>3619596500</v>
      </c>
      <c r="Q42" s="48">
        <f t="shared" si="56"/>
        <v>3619596500</v>
      </c>
      <c r="R42" s="48">
        <f t="shared" ref="R42" si="57">R43+R44+R45</f>
        <v>0</v>
      </c>
      <c r="S42" s="48">
        <f t="shared" ref="S42" si="58">S43+S44+S45</f>
        <v>0</v>
      </c>
      <c r="T42" s="48">
        <f t="shared" si="55"/>
        <v>757700500</v>
      </c>
      <c r="U42" s="48">
        <f t="shared" si="11"/>
        <v>3619596500</v>
      </c>
      <c r="V42" s="48">
        <f t="shared" si="12"/>
        <v>0</v>
      </c>
      <c r="W42" s="48">
        <f t="shared" si="13"/>
        <v>3719596500</v>
      </c>
      <c r="X42" s="49"/>
      <c r="Y42" s="49"/>
      <c r="Z42" s="49"/>
    </row>
    <row r="43" spans="1:26" ht="36.75" customHeight="1" x14ac:dyDescent="0.25">
      <c r="A43" s="61" t="s">
        <v>119</v>
      </c>
      <c r="B43" s="62" t="s">
        <v>96</v>
      </c>
      <c r="C43" s="57" t="s">
        <v>97</v>
      </c>
      <c r="D43" s="55">
        <v>8069000000</v>
      </c>
      <c r="E43" s="55">
        <v>100000000</v>
      </c>
      <c r="F43" s="55"/>
      <c r="G43" s="55"/>
      <c r="H43" s="55"/>
      <c r="I43" s="55"/>
      <c r="J43" s="48">
        <f t="shared" si="8"/>
        <v>0</v>
      </c>
      <c r="K43" s="55"/>
      <c r="L43" s="55"/>
      <c r="M43" s="55"/>
      <c r="N43" s="55"/>
      <c r="O43" s="55">
        <v>3000000000</v>
      </c>
      <c r="P43" s="55">
        <f t="shared" si="51"/>
        <v>2999845500</v>
      </c>
      <c r="Q43" s="55">
        <v>2999845500</v>
      </c>
      <c r="R43" s="55"/>
      <c r="S43" s="55"/>
      <c r="T43" s="55">
        <f t="shared" si="55"/>
        <v>154500</v>
      </c>
      <c r="U43" s="48">
        <f t="shared" si="11"/>
        <v>2999845500</v>
      </c>
      <c r="V43" s="55">
        <f t="shared" si="12"/>
        <v>0</v>
      </c>
      <c r="W43" s="55">
        <f t="shared" si="13"/>
        <v>3099845500</v>
      </c>
      <c r="X43" s="29"/>
      <c r="Y43" s="29"/>
      <c r="Z43" s="29"/>
    </row>
    <row r="44" spans="1:26" ht="36.75" customHeight="1" x14ac:dyDescent="0.25">
      <c r="A44" s="61" t="s">
        <v>120</v>
      </c>
      <c r="B44" s="60" t="s">
        <v>100</v>
      </c>
      <c r="C44" s="61" t="s">
        <v>101</v>
      </c>
      <c r="D44" s="55">
        <v>12745000000</v>
      </c>
      <c r="E44" s="55"/>
      <c r="F44" s="55"/>
      <c r="G44" s="55"/>
      <c r="H44" s="55"/>
      <c r="I44" s="55"/>
      <c r="J44" s="48">
        <f t="shared" si="8"/>
        <v>0</v>
      </c>
      <c r="K44" s="55"/>
      <c r="L44" s="55"/>
      <c r="M44" s="55"/>
      <c r="N44" s="55"/>
      <c r="O44" s="55">
        <v>1000000000</v>
      </c>
      <c r="P44" s="55">
        <f t="shared" si="51"/>
        <v>412282000</v>
      </c>
      <c r="Q44" s="55">
        <v>412282000</v>
      </c>
      <c r="R44" s="55"/>
      <c r="S44" s="55"/>
      <c r="T44" s="55">
        <f t="shared" si="55"/>
        <v>587718000</v>
      </c>
      <c r="U44" s="48">
        <f t="shared" si="11"/>
        <v>412282000</v>
      </c>
      <c r="V44" s="55">
        <f t="shared" si="12"/>
        <v>0</v>
      </c>
      <c r="W44" s="55">
        <f t="shared" si="13"/>
        <v>412282000</v>
      </c>
      <c r="X44" s="29"/>
      <c r="Y44" s="29"/>
      <c r="Z44" s="29"/>
    </row>
    <row r="45" spans="1:26" ht="36.75" customHeight="1" x14ac:dyDescent="0.25">
      <c r="A45" s="61" t="s">
        <v>123</v>
      </c>
      <c r="B45" s="62" t="s">
        <v>102</v>
      </c>
      <c r="C45" s="57" t="s">
        <v>103</v>
      </c>
      <c r="D45" s="55">
        <v>5097000000</v>
      </c>
      <c r="E45" s="55"/>
      <c r="F45" s="55"/>
      <c r="G45" s="55"/>
      <c r="H45" s="55"/>
      <c r="I45" s="55"/>
      <c r="J45" s="48">
        <f t="shared" si="8"/>
        <v>0</v>
      </c>
      <c r="K45" s="55"/>
      <c r="L45" s="55"/>
      <c r="M45" s="55"/>
      <c r="N45" s="55"/>
      <c r="O45" s="55">
        <v>377297000</v>
      </c>
      <c r="P45" s="55">
        <f t="shared" si="51"/>
        <v>207469000</v>
      </c>
      <c r="Q45" s="55">
        <v>207469000</v>
      </c>
      <c r="R45" s="55"/>
      <c r="S45" s="55"/>
      <c r="T45" s="55">
        <f t="shared" si="55"/>
        <v>169828000</v>
      </c>
      <c r="U45" s="48">
        <f t="shared" si="11"/>
        <v>207469000</v>
      </c>
      <c r="V45" s="55">
        <f t="shared" si="12"/>
        <v>0</v>
      </c>
      <c r="W45" s="55">
        <f t="shared" si="13"/>
        <v>207469000</v>
      </c>
      <c r="X45" s="29"/>
      <c r="Y45" s="29"/>
      <c r="Z45" s="29"/>
    </row>
    <row r="46" spans="1:26" s="3" customFormat="1" ht="36.75" customHeight="1" x14ac:dyDescent="0.25">
      <c r="A46" s="34" t="s">
        <v>131</v>
      </c>
      <c r="B46" s="46" t="s">
        <v>113</v>
      </c>
      <c r="C46" s="47"/>
      <c r="D46" s="55"/>
      <c r="E46" s="48">
        <f>E47+E52+E61+E66+E92</f>
        <v>424424549739</v>
      </c>
      <c r="F46" s="48">
        <f t="shared" ref="F46:W46" si="59">F47+F52+F61+F66+F92</f>
        <v>133508729484</v>
      </c>
      <c r="G46" s="48">
        <f t="shared" si="59"/>
        <v>162563096</v>
      </c>
      <c r="H46" s="48">
        <f t="shared" si="59"/>
        <v>111734206910</v>
      </c>
      <c r="I46" s="48">
        <f t="shared" si="59"/>
        <v>21075322000</v>
      </c>
      <c r="J46" s="48">
        <f t="shared" si="59"/>
        <v>21075322000</v>
      </c>
      <c r="K46" s="48">
        <f t="shared" si="59"/>
        <v>21075322000</v>
      </c>
      <c r="L46" s="48">
        <f t="shared" si="59"/>
        <v>0</v>
      </c>
      <c r="M46" s="48">
        <f t="shared" si="59"/>
        <v>0</v>
      </c>
      <c r="N46" s="48">
        <f t="shared" si="59"/>
        <v>0</v>
      </c>
      <c r="O46" s="48">
        <f t="shared" si="59"/>
        <v>189531000000</v>
      </c>
      <c r="P46" s="48">
        <f t="shared" si="59"/>
        <v>105218882491</v>
      </c>
      <c r="Q46" s="48">
        <f t="shared" si="59"/>
        <v>105086257491</v>
      </c>
      <c r="R46" s="48">
        <f t="shared" si="59"/>
        <v>132625000</v>
      </c>
      <c r="S46" s="48">
        <f t="shared" si="59"/>
        <v>84312117509</v>
      </c>
      <c r="T46" s="48">
        <f t="shared" si="59"/>
        <v>0</v>
      </c>
      <c r="U46" s="48">
        <f t="shared" si="59"/>
        <v>237895786401</v>
      </c>
      <c r="V46" s="48">
        <f t="shared" si="59"/>
        <v>21744584478</v>
      </c>
      <c r="W46" s="48">
        <f t="shared" si="59"/>
        <v>550556191134</v>
      </c>
      <c r="X46" s="49"/>
      <c r="Y46" s="49"/>
      <c r="Z46" s="49"/>
    </row>
    <row r="47" spans="1:26" s="105" customFormat="1" ht="44.4" customHeight="1" x14ac:dyDescent="0.25">
      <c r="A47" s="102" t="s">
        <v>148</v>
      </c>
      <c r="B47" s="110" t="s">
        <v>155</v>
      </c>
      <c r="C47" s="111"/>
      <c r="D47" s="111"/>
      <c r="E47" s="81">
        <f>E48</f>
        <v>158924678000</v>
      </c>
      <c r="F47" s="81">
        <f t="shared" ref="F47:W47" si="60">F48</f>
        <v>106732417816</v>
      </c>
      <c r="G47" s="81">
        <f t="shared" si="60"/>
        <v>159687096</v>
      </c>
      <c r="H47" s="81">
        <f t="shared" si="60"/>
        <v>96439439720</v>
      </c>
      <c r="I47" s="81">
        <f t="shared" si="60"/>
        <v>21075322000</v>
      </c>
      <c r="J47" s="81">
        <f t="shared" si="60"/>
        <v>21075322000</v>
      </c>
      <c r="K47" s="81">
        <f t="shared" si="60"/>
        <v>21075322000</v>
      </c>
      <c r="L47" s="81">
        <f t="shared" si="60"/>
        <v>0</v>
      </c>
      <c r="M47" s="81">
        <f t="shared" si="60"/>
        <v>0</v>
      </c>
      <c r="N47" s="81">
        <f t="shared" si="60"/>
        <v>0</v>
      </c>
      <c r="O47" s="81">
        <f t="shared" si="60"/>
        <v>58000000000</v>
      </c>
      <c r="P47" s="81">
        <f t="shared" si="60"/>
        <v>58000000000</v>
      </c>
      <c r="Q47" s="81">
        <f t="shared" si="60"/>
        <v>58000000000</v>
      </c>
      <c r="R47" s="81">
        <f t="shared" si="60"/>
        <v>0</v>
      </c>
      <c r="S47" s="81">
        <f t="shared" si="60"/>
        <v>0</v>
      </c>
      <c r="T47" s="81">
        <f t="shared" si="60"/>
        <v>0</v>
      </c>
      <c r="U47" s="81">
        <f t="shared" si="60"/>
        <v>175514761720</v>
      </c>
      <c r="V47" s="81">
        <f t="shared" si="60"/>
        <v>10133291000</v>
      </c>
      <c r="W47" s="81">
        <f t="shared" si="60"/>
        <v>237840312904</v>
      </c>
      <c r="X47" s="104"/>
      <c r="Y47" s="104"/>
      <c r="Z47" s="104"/>
    </row>
    <row r="48" spans="1:26" s="3" customFormat="1" ht="36.75" customHeight="1" x14ac:dyDescent="0.25">
      <c r="A48" s="66">
        <v>292</v>
      </c>
      <c r="B48" s="51" t="s">
        <v>29</v>
      </c>
      <c r="C48" s="67" t="s">
        <v>23</v>
      </c>
      <c r="D48" s="67"/>
      <c r="E48" s="48">
        <f>E49</f>
        <v>158924678000</v>
      </c>
      <c r="F48" s="48">
        <f t="shared" ref="F48:W48" si="61">F49</f>
        <v>106732417816</v>
      </c>
      <c r="G48" s="48">
        <f t="shared" si="61"/>
        <v>159687096</v>
      </c>
      <c r="H48" s="48">
        <f t="shared" si="61"/>
        <v>96439439720</v>
      </c>
      <c r="I48" s="48">
        <f t="shared" si="61"/>
        <v>21075322000</v>
      </c>
      <c r="J48" s="48">
        <f t="shared" si="61"/>
        <v>21075322000</v>
      </c>
      <c r="K48" s="48">
        <f t="shared" si="61"/>
        <v>21075322000</v>
      </c>
      <c r="L48" s="48">
        <f t="shared" si="61"/>
        <v>0</v>
      </c>
      <c r="M48" s="48">
        <f t="shared" si="61"/>
        <v>0</v>
      </c>
      <c r="N48" s="48">
        <f t="shared" si="61"/>
        <v>0</v>
      </c>
      <c r="O48" s="48">
        <f t="shared" si="61"/>
        <v>58000000000</v>
      </c>
      <c r="P48" s="48">
        <f t="shared" si="61"/>
        <v>58000000000</v>
      </c>
      <c r="Q48" s="48">
        <f t="shared" si="61"/>
        <v>58000000000</v>
      </c>
      <c r="R48" s="48">
        <f t="shared" si="61"/>
        <v>0</v>
      </c>
      <c r="S48" s="48">
        <f t="shared" si="61"/>
        <v>0</v>
      </c>
      <c r="T48" s="48">
        <f t="shared" si="61"/>
        <v>0</v>
      </c>
      <c r="U48" s="48">
        <f t="shared" si="61"/>
        <v>175514761720</v>
      </c>
      <c r="V48" s="48">
        <f t="shared" si="61"/>
        <v>10133291000</v>
      </c>
      <c r="W48" s="48">
        <f t="shared" si="61"/>
        <v>237840312904</v>
      </c>
      <c r="X48" s="49"/>
      <c r="Y48" s="49"/>
      <c r="Z48" s="49"/>
    </row>
    <row r="49" spans="1:58" s="3" customFormat="1" ht="36.75" customHeight="1" x14ac:dyDescent="0.25">
      <c r="A49" s="66">
        <v>1</v>
      </c>
      <c r="B49" s="46" t="s">
        <v>109</v>
      </c>
      <c r="C49" s="67"/>
      <c r="D49" s="67"/>
      <c r="E49" s="48">
        <f>SUM(E50:E51)</f>
        <v>158924678000</v>
      </c>
      <c r="F49" s="48">
        <f t="shared" ref="F49:W49" si="62">SUM(F50:F51)</f>
        <v>106732417816</v>
      </c>
      <c r="G49" s="48">
        <f t="shared" si="62"/>
        <v>159687096</v>
      </c>
      <c r="H49" s="48">
        <f t="shared" si="62"/>
        <v>96439439720</v>
      </c>
      <c r="I49" s="48">
        <f t="shared" si="62"/>
        <v>21075322000</v>
      </c>
      <c r="J49" s="48">
        <f t="shared" si="62"/>
        <v>21075322000</v>
      </c>
      <c r="K49" s="48">
        <f t="shared" si="62"/>
        <v>21075322000</v>
      </c>
      <c r="L49" s="48">
        <f t="shared" si="62"/>
        <v>0</v>
      </c>
      <c r="M49" s="48">
        <f t="shared" si="62"/>
        <v>0</v>
      </c>
      <c r="N49" s="48">
        <f t="shared" si="62"/>
        <v>0</v>
      </c>
      <c r="O49" s="48">
        <f t="shared" si="62"/>
        <v>58000000000</v>
      </c>
      <c r="P49" s="48">
        <f t="shared" si="62"/>
        <v>58000000000</v>
      </c>
      <c r="Q49" s="48">
        <f t="shared" si="62"/>
        <v>58000000000</v>
      </c>
      <c r="R49" s="48">
        <f t="shared" si="62"/>
        <v>0</v>
      </c>
      <c r="S49" s="48">
        <f t="shared" si="62"/>
        <v>0</v>
      </c>
      <c r="T49" s="48">
        <f t="shared" si="62"/>
        <v>0</v>
      </c>
      <c r="U49" s="48">
        <f t="shared" si="62"/>
        <v>175514761720</v>
      </c>
      <c r="V49" s="48">
        <f t="shared" si="62"/>
        <v>10133291000</v>
      </c>
      <c r="W49" s="48">
        <f t="shared" si="62"/>
        <v>237840312904</v>
      </c>
      <c r="X49" s="49"/>
      <c r="Y49" s="49"/>
      <c r="Z49" s="49"/>
    </row>
    <row r="50" spans="1:58" s="13" customFormat="1" ht="36.75" customHeight="1" x14ac:dyDescent="0.25">
      <c r="A50" s="61" t="s">
        <v>119</v>
      </c>
      <c r="B50" s="62" t="s">
        <v>68</v>
      </c>
      <c r="C50" s="63" t="s">
        <v>69</v>
      </c>
      <c r="D50" s="55">
        <v>100000000000</v>
      </c>
      <c r="E50" s="55">
        <v>46000000000</v>
      </c>
      <c r="F50" s="55">
        <v>603069816</v>
      </c>
      <c r="G50" s="55">
        <v>159687096</v>
      </c>
      <c r="H50" s="55">
        <v>106950720</v>
      </c>
      <c r="I50" s="55"/>
      <c r="J50" s="48">
        <f t="shared" ref="J50:J51" si="63">K50+L50</f>
        <v>0</v>
      </c>
      <c r="K50" s="55"/>
      <c r="L50" s="55"/>
      <c r="M50" s="55"/>
      <c r="N50" s="55"/>
      <c r="O50" s="55">
        <v>8000000000</v>
      </c>
      <c r="P50" s="55">
        <f t="shared" ref="P50:P51" si="64">Q50+R50</f>
        <v>8000000000</v>
      </c>
      <c r="Q50" s="55">
        <v>8000000000</v>
      </c>
      <c r="R50" s="55">
        <v>0</v>
      </c>
      <c r="S50" s="55"/>
      <c r="T50" s="48">
        <f t="shared" ref="T50:T51" si="65">O50-P50-S50</f>
        <v>0</v>
      </c>
      <c r="U50" s="48">
        <f t="shared" ref="U50:U51" si="66">H50+K50+Q50</f>
        <v>8106950720</v>
      </c>
      <c r="V50" s="55">
        <f t="shared" ref="V50:V51" si="67">F50-G50-H50+L50+R50</f>
        <v>336432000</v>
      </c>
      <c r="W50" s="55">
        <f>E50-G50+J50+P50</f>
        <v>53840312904</v>
      </c>
      <c r="X50" s="29"/>
      <c r="Y50" s="29"/>
      <c r="Z50" s="29"/>
    </row>
    <row r="51" spans="1:58" s="13" customFormat="1" ht="36.75" customHeight="1" x14ac:dyDescent="0.25">
      <c r="A51" s="61" t="s">
        <v>120</v>
      </c>
      <c r="B51" s="60" t="s">
        <v>78</v>
      </c>
      <c r="C51" s="61" t="s">
        <v>79</v>
      </c>
      <c r="D51" s="55">
        <v>265000000000</v>
      </c>
      <c r="E51" s="55">
        <v>112924678000</v>
      </c>
      <c r="F51" s="55">
        <v>106129348000</v>
      </c>
      <c r="G51" s="55"/>
      <c r="H51" s="55">
        <v>96332489000</v>
      </c>
      <c r="I51" s="55">
        <v>21075322000</v>
      </c>
      <c r="J51" s="48">
        <f t="shared" si="63"/>
        <v>21075322000</v>
      </c>
      <c r="K51" s="55">
        <v>21075322000</v>
      </c>
      <c r="L51" s="55"/>
      <c r="M51" s="55"/>
      <c r="N51" s="55"/>
      <c r="O51" s="55">
        <v>50000000000</v>
      </c>
      <c r="P51" s="55">
        <f t="shared" si="64"/>
        <v>50000000000</v>
      </c>
      <c r="Q51" s="55">
        <v>50000000000</v>
      </c>
      <c r="R51" s="55"/>
      <c r="S51" s="55"/>
      <c r="T51" s="48">
        <f t="shared" si="65"/>
        <v>0</v>
      </c>
      <c r="U51" s="48">
        <f t="shared" si="66"/>
        <v>167407811000</v>
      </c>
      <c r="V51" s="55">
        <f t="shared" si="67"/>
        <v>9796859000</v>
      </c>
      <c r="W51" s="55">
        <f t="shared" ref="W51" si="68">E51+J51+P51</f>
        <v>184000000000</v>
      </c>
      <c r="X51" s="29"/>
      <c r="Y51" s="29"/>
      <c r="Z51" s="29"/>
    </row>
    <row r="52" spans="1:58" s="109" customFormat="1" ht="101.4" customHeight="1" x14ac:dyDescent="0.25">
      <c r="A52" s="102" t="s">
        <v>149</v>
      </c>
      <c r="B52" s="107" t="s">
        <v>150</v>
      </c>
      <c r="C52" s="108"/>
      <c r="D52" s="108"/>
      <c r="E52" s="81">
        <f>E53+E58</f>
        <v>117900000000</v>
      </c>
      <c r="F52" s="81">
        <f t="shared" ref="F52:W52" si="69">F53+F58</f>
        <v>23235771030</v>
      </c>
      <c r="G52" s="81">
        <f t="shared" si="69"/>
        <v>0</v>
      </c>
      <c r="H52" s="81">
        <f t="shared" si="69"/>
        <v>12268896426</v>
      </c>
      <c r="I52" s="81">
        <f t="shared" si="69"/>
        <v>0</v>
      </c>
      <c r="J52" s="81">
        <f t="shared" si="69"/>
        <v>0</v>
      </c>
      <c r="K52" s="81">
        <f t="shared" si="69"/>
        <v>0</v>
      </c>
      <c r="L52" s="81">
        <f t="shared" si="69"/>
        <v>0</v>
      </c>
      <c r="M52" s="81">
        <f t="shared" si="69"/>
        <v>0</v>
      </c>
      <c r="N52" s="81">
        <f t="shared" si="69"/>
        <v>0</v>
      </c>
      <c r="O52" s="81">
        <f t="shared" si="69"/>
        <v>95620000000</v>
      </c>
      <c r="P52" s="81">
        <f t="shared" si="69"/>
        <v>11307882491</v>
      </c>
      <c r="Q52" s="81">
        <f t="shared" si="69"/>
        <v>11307882491</v>
      </c>
      <c r="R52" s="81">
        <f t="shared" si="69"/>
        <v>0</v>
      </c>
      <c r="S52" s="81">
        <f t="shared" si="69"/>
        <v>84312117509</v>
      </c>
      <c r="T52" s="81">
        <f t="shared" si="69"/>
        <v>0</v>
      </c>
      <c r="U52" s="81">
        <f t="shared" si="69"/>
        <v>23576778917</v>
      </c>
      <c r="V52" s="81">
        <f t="shared" si="69"/>
        <v>10966874604</v>
      </c>
      <c r="W52" s="81">
        <f t="shared" si="69"/>
        <v>129207882491</v>
      </c>
      <c r="X52" s="82"/>
      <c r="Y52" s="82"/>
      <c r="Z52" s="82"/>
    </row>
    <row r="53" spans="1:58" s="13" customFormat="1" ht="36.75" customHeight="1" x14ac:dyDescent="0.25">
      <c r="A53" s="34">
        <v>280</v>
      </c>
      <c r="B53" s="46" t="s">
        <v>117</v>
      </c>
      <c r="C53" s="61"/>
      <c r="D53" s="61"/>
      <c r="E53" s="48">
        <f>E54</f>
        <v>117800000000</v>
      </c>
      <c r="F53" s="48">
        <f t="shared" ref="F53:W53" si="70">F54</f>
        <v>23235771030</v>
      </c>
      <c r="G53" s="48">
        <f t="shared" si="70"/>
        <v>0</v>
      </c>
      <c r="H53" s="48">
        <f t="shared" si="70"/>
        <v>12268896426</v>
      </c>
      <c r="I53" s="48">
        <f t="shared" si="70"/>
        <v>0</v>
      </c>
      <c r="J53" s="48">
        <f t="shared" si="70"/>
        <v>0</v>
      </c>
      <c r="K53" s="48">
        <f t="shared" si="70"/>
        <v>0</v>
      </c>
      <c r="L53" s="48">
        <f t="shared" si="70"/>
        <v>0</v>
      </c>
      <c r="M53" s="48">
        <f t="shared" si="70"/>
        <v>0</v>
      </c>
      <c r="N53" s="48">
        <f t="shared" si="70"/>
        <v>0</v>
      </c>
      <c r="O53" s="48">
        <f t="shared" si="70"/>
        <v>94200000000</v>
      </c>
      <c r="P53" s="48">
        <f t="shared" si="70"/>
        <v>11307882491</v>
      </c>
      <c r="Q53" s="48">
        <f t="shared" si="70"/>
        <v>11307882491</v>
      </c>
      <c r="R53" s="48">
        <f t="shared" si="70"/>
        <v>0</v>
      </c>
      <c r="S53" s="48">
        <f t="shared" si="70"/>
        <v>82892117509</v>
      </c>
      <c r="T53" s="48">
        <f t="shared" si="70"/>
        <v>0</v>
      </c>
      <c r="U53" s="48">
        <f t="shared" si="70"/>
        <v>23576778917</v>
      </c>
      <c r="V53" s="48">
        <f t="shared" si="70"/>
        <v>10966874604</v>
      </c>
      <c r="W53" s="48">
        <f t="shared" si="70"/>
        <v>129107882491</v>
      </c>
      <c r="X53" s="29"/>
      <c r="Y53" s="29"/>
      <c r="Z53" s="29"/>
    </row>
    <row r="54" spans="1:58" s="13" customFormat="1" ht="36.75" customHeight="1" x14ac:dyDescent="0.25">
      <c r="A54" s="34">
        <v>283</v>
      </c>
      <c r="B54" s="46" t="s">
        <v>28</v>
      </c>
      <c r="C54" s="61"/>
      <c r="D54" s="61"/>
      <c r="E54" s="48">
        <f>E55</f>
        <v>117800000000</v>
      </c>
      <c r="F54" s="48">
        <f t="shared" ref="F54:W54" si="71">F55</f>
        <v>23235771030</v>
      </c>
      <c r="G54" s="48">
        <f t="shared" si="71"/>
        <v>0</v>
      </c>
      <c r="H54" s="48">
        <f t="shared" si="71"/>
        <v>12268896426</v>
      </c>
      <c r="I54" s="48">
        <f t="shared" si="71"/>
        <v>0</v>
      </c>
      <c r="J54" s="48">
        <f t="shared" si="71"/>
        <v>0</v>
      </c>
      <c r="K54" s="48">
        <f t="shared" si="71"/>
        <v>0</v>
      </c>
      <c r="L54" s="48">
        <f t="shared" si="71"/>
        <v>0</v>
      </c>
      <c r="M54" s="48">
        <f t="shared" si="71"/>
        <v>0</v>
      </c>
      <c r="N54" s="48">
        <f t="shared" si="71"/>
        <v>0</v>
      </c>
      <c r="O54" s="48">
        <f t="shared" si="71"/>
        <v>94200000000</v>
      </c>
      <c r="P54" s="48">
        <f t="shared" si="71"/>
        <v>11307882491</v>
      </c>
      <c r="Q54" s="48">
        <f t="shared" si="71"/>
        <v>11307882491</v>
      </c>
      <c r="R54" s="48">
        <f t="shared" si="71"/>
        <v>0</v>
      </c>
      <c r="S54" s="48">
        <f t="shared" si="71"/>
        <v>82892117509</v>
      </c>
      <c r="T54" s="48">
        <f t="shared" si="71"/>
        <v>0</v>
      </c>
      <c r="U54" s="48">
        <f t="shared" si="71"/>
        <v>23576778917</v>
      </c>
      <c r="V54" s="48">
        <f t="shared" si="71"/>
        <v>10966874604</v>
      </c>
      <c r="W54" s="48">
        <f t="shared" si="71"/>
        <v>129107882491</v>
      </c>
      <c r="X54" s="29"/>
      <c r="Y54" s="29"/>
      <c r="Z54" s="29"/>
    </row>
    <row r="55" spans="1:58" s="13" customFormat="1" ht="36.75" customHeight="1" x14ac:dyDescent="0.25">
      <c r="A55" s="34">
        <v>1</v>
      </c>
      <c r="B55" s="46" t="s">
        <v>109</v>
      </c>
      <c r="C55" s="61"/>
      <c r="D55" s="61"/>
      <c r="E55" s="48">
        <f>SUM(E56:E57)</f>
        <v>117800000000</v>
      </c>
      <c r="F55" s="48">
        <f t="shared" ref="F55:W55" si="72">SUM(F56:F57)</f>
        <v>23235771030</v>
      </c>
      <c r="G55" s="48">
        <f t="shared" si="72"/>
        <v>0</v>
      </c>
      <c r="H55" s="48">
        <f t="shared" si="72"/>
        <v>12268896426</v>
      </c>
      <c r="I55" s="48">
        <f t="shared" si="72"/>
        <v>0</v>
      </c>
      <c r="J55" s="48">
        <f t="shared" si="72"/>
        <v>0</v>
      </c>
      <c r="K55" s="48">
        <f t="shared" si="72"/>
        <v>0</v>
      </c>
      <c r="L55" s="48">
        <f t="shared" si="72"/>
        <v>0</v>
      </c>
      <c r="M55" s="48">
        <f t="shared" si="72"/>
        <v>0</v>
      </c>
      <c r="N55" s="48">
        <f t="shared" si="72"/>
        <v>0</v>
      </c>
      <c r="O55" s="48">
        <f t="shared" si="72"/>
        <v>94200000000</v>
      </c>
      <c r="P55" s="48">
        <f t="shared" si="72"/>
        <v>11307882491</v>
      </c>
      <c r="Q55" s="48">
        <f t="shared" si="72"/>
        <v>11307882491</v>
      </c>
      <c r="R55" s="48">
        <f t="shared" si="72"/>
        <v>0</v>
      </c>
      <c r="S55" s="48">
        <f t="shared" si="72"/>
        <v>82892117509</v>
      </c>
      <c r="T55" s="48">
        <f t="shared" si="72"/>
        <v>0</v>
      </c>
      <c r="U55" s="48">
        <f t="shared" si="72"/>
        <v>23576778917</v>
      </c>
      <c r="V55" s="48">
        <f t="shared" si="72"/>
        <v>10966874604</v>
      </c>
      <c r="W55" s="48">
        <f t="shared" si="72"/>
        <v>129107882491</v>
      </c>
      <c r="X55" s="29"/>
      <c r="Y55" s="29"/>
      <c r="Z55" s="29"/>
    </row>
    <row r="56" spans="1:58" s="12" customFormat="1" ht="36.75" customHeight="1" x14ac:dyDescent="0.25">
      <c r="A56" s="52" t="s">
        <v>119</v>
      </c>
      <c r="B56" s="56" t="s">
        <v>55</v>
      </c>
      <c r="C56" s="57" t="s">
        <v>56</v>
      </c>
      <c r="D56" s="55">
        <v>170000000000</v>
      </c>
      <c r="E56" s="55">
        <v>117800000000</v>
      </c>
      <c r="F56" s="55">
        <v>23235771030</v>
      </c>
      <c r="G56" s="55"/>
      <c r="H56" s="55">
        <v>12268896426</v>
      </c>
      <c r="I56" s="55"/>
      <c r="J56" s="48">
        <f t="shared" ref="J56:J60" si="73">K56+L56</f>
        <v>0</v>
      </c>
      <c r="K56" s="55"/>
      <c r="L56" s="55"/>
      <c r="M56" s="55"/>
      <c r="N56" s="55"/>
      <c r="O56" s="55">
        <v>32200000000</v>
      </c>
      <c r="P56" s="55">
        <f>Q56+R56</f>
        <v>11307882491</v>
      </c>
      <c r="Q56" s="55">
        <v>11307882491</v>
      </c>
      <c r="R56" s="55"/>
      <c r="S56" s="55">
        <f>O56-P56</f>
        <v>20892117509</v>
      </c>
      <c r="T56" s="48"/>
      <c r="U56" s="48">
        <f t="shared" ref="U56:U60" si="74">H56+K56+Q56</f>
        <v>23576778917</v>
      </c>
      <c r="V56" s="55">
        <f t="shared" ref="V56:V60" si="75">F56-G56-H56+L56+R56</f>
        <v>10966874604</v>
      </c>
      <c r="W56" s="55">
        <f t="shared" ref="W56:W60" si="76">E56+J56+P56</f>
        <v>129107882491</v>
      </c>
      <c r="X56" s="29"/>
      <c r="Y56" s="29"/>
      <c r="Z56" s="29"/>
    </row>
    <row r="57" spans="1:58" s="12" customFormat="1" ht="36.75" customHeight="1" x14ac:dyDescent="0.25">
      <c r="A57" s="57" t="s">
        <v>120</v>
      </c>
      <c r="B57" s="56" t="s">
        <v>59</v>
      </c>
      <c r="C57" s="57" t="s">
        <v>60</v>
      </c>
      <c r="D57" s="55">
        <v>80000000000</v>
      </c>
      <c r="E57" s="55"/>
      <c r="F57" s="55"/>
      <c r="G57" s="55"/>
      <c r="H57" s="55"/>
      <c r="I57" s="55"/>
      <c r="J57" s="48">
        <f t="shared" si="73"/>
        <v>0</v>
      </c>
      <c r="K57" s="55"/>
      <c r="L57" s="55"/>
      <c r="M57" s="55"/>
      <c r="N57" s="55"/>
      <c r="O57" s="55">
        <v>62000000000</v>
      </c>
      <c r="P57" s="55">
        <f>Q57+R57</f>
        <v>0</v>
      </c>
      <c r="Q57" s="55"/>
      <c r="R57" s="55"/>
      <c r="S57" s="55">
        <f>O57-P57</f>
        <v>62000000000</v>
      </c>
      <c r="T57" s="48"/>
      <c r="U57" s="48">
        <f t="shared" si="74"/>
        <v>0</v>
      </c>
      <c r="V57" s="55">
        <f t="shared" si="75"/>
        <v>0</v>
      </c>
      <c r="W57" s="55">
        <f t="shared" si="76"/>
        <v>0</v>
      </c>
      <c r="X57" s="29"/>
      <c r="Y57" s="29"/>
      <c r="Z57" s="29"/>
    </row>
    <row r="58" spans="1:58" s="3" customFormat="1" ht="36.6" customHeight="1" x14ac:dyDescent="0.25">
      <c r="A58" s="66">
        <v>332</v>
      </c>
      <c r="B58" s="58" t="s">
        <v>32</v>
      </c>
      <c r="C58" s="68" t="s">
        <v>23</v>
      </c>
      <c r="D58" s="68"/>
      <c r="E58" s="48">
        <f>E59</f>
        <v>100000000</v>
      </c>
      <c r="F58" s="48">
        <f t="shared" ref="F58:S59" si="77">F59</f>
        <v>0</v>
      </c>
      <c r="G58" s="48">
        <f t="shared" si="77"/>
        <v>0</v>
      </c>
      <c r="H58" s="48">
        <f t="shared" si="77"/>
        <v>0</v>
      </c>
      <c r="I58" s="48">
        <f t="shared" si="77"/>
        <v>0</v>
      </c>
      <c r="J58" s="48">
        <f t="shared" si="73"/>
        <v>0</v>
      </c>
      <c r="K58" s="48">
        <f t="shared" si="77"/>
        <v>0</v>
      </c>
      <c r="L58" s="48">
        <f t="shared" si="77"/>
        <v>0</v>
      </c>
      <c r="M58" s="48">
        <f t="shared" si="77"/>
        <v>0</v>
      </c>
      <c r="N58" s="48">
        <f t="shared" si="77"/>
        <v>0</v>
      </c>
      <c r="O58" s="48">
        <f t="shared" si="77"/>
        <v>1420000000</v>
      </c>
      <c r="P58" s="48">
        <f t="shared" ref="P58:P60" si="78">Q58+R58</f>
        <v>0</v>
      </c>
      <c r="Q58" s="48">
        <f t="shared" si="77"/>
        <v>0</v>
      </c>
      <c r="R58" s="48">
        <f t="shared" si="77"/>
        <v>0</v>
      </c>
      <c r="S58" s="48">
        <f t="shared" si="77"/>
        <v>1420000000</v>
      </c>
      <c r="T58" s="48">
        <f t="shared" ref="T58:T59" si="79">O58-P58-S58</f>
        <v>0</v>
      </c>
      <c r="U58" s="48">
        <f t="shared" si="74"/>
        <v>0</v>
      </c>
      <c r="V58" s="48">
        <f t="shared" si="75"/>
        <v>0</v>
      </c>
      <c r="W58" s="48">
        <f t="shared" si="76"/>
        <v>100000000</v>
      </c>
      <c r="X58" s="49"/>
      <c r="Y58" s="49"/>
      <c r="Z58" s="49"/>
    </row>
    <row r="59" spans="1:58" s="3" customFormat="1" ht="36.75" customHeight="1" x14ac:dyDescent="0.25">
      <c r="A59" s="66">
        <v>1</v>
      </c>
      <c r="B59" s="58" t="s">
        <v>112</v>
      </c>
      <c r="C59" s="68"/>
      <c r="D59" s="68"/>
      <c r="E59" s="48">
        <f>E60</f>
        <v>100000000</v>
      </c>
      <c r="F59" s="48">
        <f t="shared" si="77"/>
        <v>0</v>
      </c>
      <c r="G59" s="48">
        <f t="shared" si="77"/>
        <v>0</v>
      </c>
      <c r="H59" s="48">
        <f t="shared" si="77"/>
        <v>0</v>
      </c>
      <c r="I59" s="48">
        <f t="shared" si="77"/>
        <v>0</v>
      </c>
      <c r="J59" s="48">
        <f t="shared" si="73"/>
        <v>0</v>
      </c>
      <c r="K59" s="48">
        <f t="shared" si="77"/>
        <v>0</v>
      </c>
      <c r="L59" s="48">
        <f t="shared" si="77"/>
        <v>0</v>
      </c>
      <c r="M59" s="48">
        <f t="shared" si="77"/>
        <v>0</v>
      </c>
      <c r="N59" s="48">
        <f t="shared" si="77"/>
        <v>0</v>
      </c>
      <c r="O59" s="48">
        <f t="shared" si="77"/>
        <v>1420000000</v>
      </c>
      <c r="P59" s="48">
        <f t="shared" si="78"/>
        <v>0</v>
      </c>
      <c r="Q59" s="48">
        <f t="shared" si="77"/>
        <v>0</v>
      </c>
      <c r="R59" s="48">
        <f t="shared" si="77"/>
        <v>0</v>
      </c>
      <c r="S59" s="48">
        <f t="shared" si="77"/>
        <v>1420000000</v>
      </c>
      <c r="T59" s="48">
        <f t="shared" si="79"/>
        <v>0</v>
      </c>
      <c r="U59" s="48">
        <f t="shared" si="74"/>
        <v>0</v>
      </c>
      <c r="V59" s="48">
        <f t="shared" si="75"/>
        <v>0</v>
      </c>
      <c r="W59" s="48">
        <f t="shared" si="76"/>
        <v>100000000</v>
      </c>
      <c r="X59" s="49"/>
      <c r="Y59" s="49"/>
      <c r="Z59" s="49"/>
    </row>
    <row r="60" spans="1:58" s="12" customFormat="1" ht="36.75" customHeight="1" x14ac:dyDescent="0.25">
      <c r="A60" s="61" t="s">
        <v>119</v>
      </c>
      <c r="B60" s="62" t="s">
        <v>96</v>
      </c>
      <c r="C60" s="57" t="s">
        <v>97</v>
      </c>
      <c r="D60" s="55">
        <v>8069000000</v>
      </c>
      <c r="E60" s="55">
        <v>100000000</v>
      </c>
      <c r="F60" s="55"/>
      <c r="G60" s="55"/>
      <c r="H60" s="55"/>
      <c r="I60" s="55"/>
      <c r="J60" s="48">
        <f t="shared" si="73"/>
        <v>0</v>
      </c>
      <c r="K60" s="55"/>
      <c r="L60" s="55"/>
      <c r="M60" s="55"/>
      <c r="N60" s="55"/>
      <c r="O60" s="55">
        <v>1420000000</v>
      </c>
      <c r="P60" s="55">
        <f t="shared" si="78"/>
        <v>0</v>
      </c>
      <c r="Q60" s="55">
        <v>0</v>
      </c>
      <c r="R60" s="55"/>
      <c r="S60" s="55">
        <f>O60-P60</f>
        <v>1420000000</v>
      </c>
      <c r="T60" s="48"/>
      <c r="U60" s="48">
        <f t="shared" si="74"/>
        <v>0</v>
      </c>
      <c r="V60" s="55">
        <f t="shared" si="75"/>
        <v>0</v>
      </c>
      <c r="W60" s="55">
        <f t="shared" si="76"/>
        <v>100000000</v>
      </c>
      <c r="X60" s="29"/>
      <c r="Y60" s="29"/>
      <c r="Z60" s="29"/>
    </row>
    <row r="61" spans="1:58" s="106" customFormat="1" ht="36.75" customHeight="1" x14ac:dyDescent="0.25">
      <c r="A61" s="100" t="s">
        <v>151</v>
      </c>
      <c r="B61" s="101" t="s">
        <v>152</v>
      </c>
      <c r="C61" s="102"/>
      <c r="D61" s="102"/>
      <c r="E61" s="103">
        <f>E62</f>
        <v>0</v>
      </c>
      <c r="F61" s="103">
        <f t="shared" ref="F61:W61" si="80">F62</f>
        <v>0</v>
      </c>
      <c r="G61" s="103">
        <f t="shared" si="80"/>
        <v>0</v>
      </c>
      <c r="H61" s="103">
        <f t="shared" si="80"/>
        <v>0</v>
      </c>
      <c r="I61" s="103">
        <f t="shared" si="80"/>
        <v>0</v>
      </c>
      <c r="J61" s="103">
        <f t="shared" si="80"/>
        <v>0</v>
      </c>
      <c r="K61" s="103">
        <f t="shared" si="80"/>
        <v>0</v>
      </c>
      <c r="L61" s="103">
        <f t="shared" si="80"/>
        <v>0</v>
      </c>
      <c r="M61" s="103">
        <f t="shared" si="80"/>
        <v>0</v>
      </c>
      <c r="N61" s="103">
        <f t="shared" si="80"/>
        <v>0</v>
      </c>
      <c r="O61" s="103">
        <f t="shared" si="80"/>
        <v>7000000000</v>
      </c>
      <c r="P61" s="103">
        <f t="shared" si="80"/>
        <v>7000000000</v>
      </c>
      <c r="Q61" s="103">
        <f t="shared" si="80"/>
        <v>7000000000</v>
      </c>
      <c r="R61" s="103">
        <f t="shared" si="80"/>
        <v>0</v>
      </c>
      <c r="S61" s="103">
        <f t="shared" si="80"/>
        <v>0</v>
      </c>
      <c r="T61" s="103">
        <f t="shared" si="80"/>
        <v>0</v>
      </c>
      <c r="U61" s="103">
        <f t="shared" si="80"/>
        <v>7000000000</v>
      </c>
      <c r="V61" s="103">
        <f t="shared" si="80"/>
        <v>0</v>
      </c>
      <c r="W61" s="103">
        <f t="shared" si="80"/>
        <v>7000000000</v>
      </c>
      <c r="X61" s="104"/>
      <c r="Y61" s="104"/>
      <c r="Z61" s="104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</row>
    <row r="62" spans="1:58" s="4" customFormat="1" ht="36.75" customHeight="1" x14ac:dyDescent="0.25">
      <c r="A62" s="71" t="s">
        <v>104</v>
      </c>
      <c r="B62" s="65" t="s">
        <v>118</v>
      </c>
      <c r="C62" s="34"/>
      <c r="D62" s="34"/>
      <c r="E62" s="72">
        <f>E63</f>
        <v>0</v>
      </c>
      <c r="F62" s="72">
        <f t="shared" ref="F62:U64" si="81">F63</f>
        <v>0</v>
      </c>
      <c r="G62" s="72">
        <f t="shared" si="81"/>
        <v>0</v>
      </c>
      <c r="H62" s="72">
        <f t="shared" si="81"/>
        <v>0</v>
      </c>
      <c r="I62" s="72">
        <f t="shared" si="81"/>
        <v>0</v>
      </c>
      <c r="J62" s="72">
        <f t="shared" si="81"/>
        <v>0</v>
      </c>
      <c r="K62" s="72">
        <f t="shared" si="81"/>
        <v>0</v>
      </c>
      <c r="L62" s="72">
        <f t="shared" si="81"/>
        <v>0</v>
      </c>
      <c r="M62" s="72">
        <f t="shared" si="81"/>
        <v>0</v>
      </c>
      <c r="N62" s="72">
        <f t="shared" si="81"/>
        <v>0</v>
      </c>
      <c r="O62" s="72">
        <f t="shared" si="81"/>
        <v>7000000000</v>
      </c>
      <c r="P62" s="72">
        <f t="shared" si="81"/>
        <v>7000000000</v>
      </c>
      <c r="Q62" s="72">
        <f t="shared" si="81"/>
        <v>7000000000</v>
      </c>
      <c r="R62" s="72">
        <f t="shared" si="81"/>
        <v>0</v>
      </c>
      <c r="S62" s="72">
        <f t="shared" si="81"/>
        <v>0</v>
      </c>
      <c r="T62" s="72">
        <f t="shared" si="81"/>
        <v>0</v>
      </c>
      <c r="U62" s="72">
        <f t="shared" si="81"/>
        <v>7000000000</v>
      </c>
      <c r="V62" s="72">
        <f t="shared" ref="V62:W62" si="82">V63</f>
        <v>0</v>
      </c>
      <c r="W62" s="72">
        <f t="shared" si="82"/>
        <v>7000000000</v>
      </c>
      <c r="X62" s="49"/>
      <c r="Y62" s="49"/>
      <c r="Z62" s="49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 s="4" customFormat="1" ht="36.75" customHeight="1" x14ac:dyDescent="0.25">
      <c r="A63" s="34">
        <v>311</v>
      </c>
      <c r="B63" s="58" t="s">
        <v>30</v>
      </c>
      <c r="C63" s="34"/>
      <c r="D63" s="34"/>
      <c r="E63" s="72">
        <f>E64</f>
        <v>0</v>
      </c>
      <c r="F63" s="72">
        <f t="shared" si="81"/>
        <v>0</v>
      </c>
      <c r="G63" s="72">
        <f t="shared" si="81"/>
        <v>0</v>
      </c>
      <c r="H63" s="72">
        <f t="shared" si="81"/>
        <v>0</v>
      </c>
      <c r="I63" s="72">
        <f t="shared" si="81"/>
        <v>0</v>
      </c>
      <c r="J63" s="72">
        <f t="shared" si="81"/>
        <v>0</v>
      </c>
      <c r="K63" s="72">
        <f t="shared" si="81"/>
        <v>0</v>
      </c>
      <c r="L63" s="72">
        <f t="shared" si="81"/>
        <v>0</v>
      </c>
      <c r="M63" s="72">
        <f t="shared" si="81"/>
        <v>0</v>
      </c>
      <c r="N63" s="72">
        <f t="shared" si="81"/>
        <v>0</v>
      </c>
      <c r="O63" s="72">
        <f t="shared" si="81"/>
        <v>7000000000</v>
      </c>
      <c r="P63" s="72">
        <f t="shared" si="81"/>
        <v>7000000000</v>
      </c>
      <c r="Q63" s="72">
        <f t="shared" si="81"/>
        <v>7000000000</v>
      </c>
      <c r="R63" s="72">
        <f t="shared" si="81"/>
        <v>0</v>
      </c>
      <c r="S63" s="72">
        <f t="shared" si="81"/>
        <v>0</v>
      </c>
      <c r="T63" s="72">
        <f t="shared" si="81"/>
        <v>0</v>
      </c>
      <c r="U63" s="72">
        <f t="shared" si="81"/>
        <v>7000000000</v>
      </c>
      <c r="V63" s="72">
        <f t="shared" ref="V63:W63" si="83">V64</f>
        <v>0</v>
      </c>
      <c r="W63" s="72">
        <f t="shared" si="83"/>
        <v>7000000000</v>
      </c>
      <c r="X63" s="49"/>
      <c r="Y63" s="49"/>
      <c r="Z63" s="49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 s="4" customFormat="1" ht="36.75" customHeight="1" x14ac:dyDescent="0.25">
      <c r="A64" s="34">
        <v>1</v>
      </c>
      <c r="B64" s="58" t="s">
        <v>109</v>
      </c>
      <c r="C64" s="68"/>
      <c r="D64" s="68"/>
      <c r="E64" s="48">
        <f>E65</f>
        <v>0</v>
      </c>
      <c r="F64" s="48">
        <f t="shared" si="81"/>
        <v>0</v>
      </c>
      <c r="G64" s="48">
        <f t="shared" si="81"/>
        <v>0</v>
      </c>
      <c r="H64" s="48">
        <f t="shared" si="81"/>
        <v>0</v>
      </c>
      <c r="I64" s="48">
        <f t="shared" si="81"/>
        <v>0</v>
      </c>
      <c r="J64" s="48">
        <f t="shared" si="81"/>
        <v>0</v>
      </c>
      <c r="K64" s="48">
        <f t="shared" si="81"/>
        <v>0</v>
      </c>
      <c r="L64" s="48">
        <f t="shared" si="81"/>
        <v>0</v>
      </c>
      <c r="M64" s="48">
        <f t="shared" si="81"/>
        <v>0</v>
      </c>
      <c r="N64" s="48">
        <f t="shared" si="81"/>
        <v>0</v>
      </c>
      <c r="O64" s="48">
        <f t="shared" si="81"/>
        <v>7000000000</v>
      </c>
      <c r="P64" s="48">
        <f t="shared" si="81"/>
        <v>7000000000</v>
      </c>
      <c r="Q64" s="48">
        <f t="shared" si="81"/>
        <v>7000000000</v>
      </c>
      <c r="R64" s="48">
        <f t="shared" si="81"/>
        <v>0</v>
      </c>
      <c r="S64" s="48">
        <f t="shared" si="81"/>
        <v>0</v>
      </c>
      <c r="T64" s="48">
        <f t="shared" si="81"/>
        <v>0</v>
      </c>
      <c r="U64" s="48">
        <f t="shared" si="81"/>
        <v>7000000000</v>
      </c>
      <c r="V64" s="48">
        <f t="shared" ref="V64:W64" si="84">V65</f>
        <v>0</v>
      </c>
      <c r="W64" s="48">
        <f t="shared" si="84"/>
        <v>7000000000</v>
      </c>
      <c r="X64" s="49"/>
      <c r="Y64" s="49"/>
      <c r="Z64" s="49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 s="5" customFormat="1" ht="36.6" customHeight="1" x14ac:dyDescent="0.25">
      <c r="A65" s="61" t="s">
        <v>119</v>
      </c>
      <c r="B65" s="62" t="s">
        <v>84</v>
      </c>
      <c r="C65" s="57" t="s">
        <v>85</v>
      </c>
      <c r="D65" s="55">
        <v>24000000000</v>
      </c>
      <c r="E65" s="55">
        <v>0</v>
      </c>
      <c r="F65" s="55">
        <v>0</v>
      </c>
      <c r="G65" s="55"/>
      <c r="H65" s="55">
        <v>0</v>
      </c>
      <c r="I65" s="55"/>
      <c r="J65" s="48">
        <f>K65+L65</f>
        <v>0</v>
      </c>
      <c r="K65" s="55"/>
      <c r="L65" s="55"/>
      <c r="M65" s="55"/>
      <c r="N65" s="55"/>
      <c r="O65" s="55">
        <v>7000000000</v>
      </c>
      <c r="P65" s="55">
        <f>Q65+R65</f>
        <v>7000000000</v>
      </c>
      <c r="Q65" s="55">
        <v>7000000000</v>
      </c>
      <c r="R65" s="55"/>
      <c r="S65" s="55"/>
      <c r="T65" s="48">
        <f>O65-P65-S65</f>
        <v>0</v>
      </c>
      <c r="U65" s="48">
        <f>H65+K65+Q65</f>
        <v>7000000000</v>
      </c>
      <c r="V65" s="55">
        <f>F65-G65-H65+L65+R65</f>
        <v>0</v>
      </c>
      <c r="W65" s="55">
        <f>E65+J65+P65</f>
        <v>7000000000</v>
      </c>
      <c r="X65" s="29"/>
      <c r="Y65" s="29"/>
      <c r="Z65" s="29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s="99" customFormat="1" ht="36.75" customHeight="1" x14ac:dyDescent="0.25">
      <c r="A66" s="94" t="s">
        <v>153</v>
      </c>
      <c r="B66" s="95" t="s">
        <v>154</v>
      </c>
      <c r="C66" s="96"/>
      <c r="D66" s="96"/>
      <c r="E66" s="97">
        <f>E67+E79+E83+E86+E89</f>
        <v>31890000000</v>
      </c>
      <c r="F66" s="97">
        <f t="shared" ref="F66:W66" si="85">F67+F79+F83+F86+F89</f>
        <v>2738637000</v>
      </c>
      <c r="G66" s="97">
        <f t="shared" si="85"/>
        <v>0</v>
      </c>
      <c r="H66" s="97">
        <f t="shared" si="85"/>
        <v>2738637000</v>
      </c>
      <c r="I66" s="97">
        <f t="shared" si="85"/>
        <v>0</v>
      </c>
      <c r="J66" s="97">
        <f t="shared" si="85"/>
        <v>0</v>
      </c>
      <c r="K66" s="97">
        <f t="shared" si="85"/>
        <v>0</v>
      </c>
      <c r="L66" s="97">
        <f t="shared" si="85"/>
        <v>0</v>
      </c>
      <c r="M66" s="97">
        <f t="shared" si="85"/>
        <v>0</v>
      </c>
      <c r="N66" s="97">
        <f t="shared" si="85"/>
        <v>0</v>
      </c>
      <c r="O66" s="97">
        <f t="shared" si="85"/>
        <v>28911000000</v>
      </c>
      <c r="P66" s="97">
        <f t="shared" si="85"/>
        <v>28911000000</v>
      </c>
      <c r="Q66" s="97">
        <f t="shared" si="85"/>
        <v>28778375000</v>
      </c>
      <c r="R66" s="97">
        <f t="shared" si="85"/>
        <v>132625000</v>
      </c>
      <c r="S66" s="97">
        <f t="shared" si="85"/>
        <v>0</v>
      </c>
      <c r="T66" s="97">
        <f t="shared" si="85"/>
        <v>0</v>
      </c>
      <c r="U66" s="97">
        <f t="shared" si="85"/>
        <v>31517012000</v>
      </c>
      <c r="V66" s="97">
        <f t="shared" si="85"/>
        <v>132625000</v>
      </c>
      <c r="W66" s="97">
        <f t="shared" si="85"/>
        <v>60801000000</v>
      </c>
      <c r="X66" s="98"/>
      <c r="Y66" s="98"/>
      <c r="Z66" s="98"/>
    </row>
    <row r="67" spans="1:58" s="3" customFormat="1" ht="36.75" customHeight="1" x14ac:dyDescent="0.25">
      <c r="A67" s="50" t="s">
        <v>106</v>
      </c>
      <c r="B67" s="46" t="s">
        <v>107</v>
      </c>
      <c r="C67" s="47"/>
      <c r="D67" s="47"/>
      <c r="E67" s="48">
        <f>E68+E73+E76</f>
        <v>18740000000</v>
      </c>
      <c r="F67" s="48">
        <f t="shared" ref="F67:S67" si="86">F68+F73+F76</f>
        <v>1189705000</v>
      </c>
      <c r="G67" s="48">
        <f t="shared" si="86"/>
        <v>0</v>
      </c>
      <c r="H67" s="48">
        <f t="shared" si="86"/>
        <v>1189705000</v>
      </c>
      <c r="I67" s="48">
        <f t="shared" si="86"/>
        <v>0</v>
      </c>
      <c r="J67" s="48">
        <f t="shared" si="8"/>
        <v>0</v>
      </c>
      <c r="K67" s="48">
        <f t="shared" si="86"/>
        <v>0</v>
      </c>
      <c r="L67" s="48">
        <f t="shared" si="86"/>
        <v>0</v>
      </c>
      <c r="M67" s="48">
        <f t="shared" si="86"/>
        <v>0</v>
      </c>
      <c r="N67" s="48">
        <f t="shared" si="86"/>
        <v>0</v>
      </c>
      <c r="O67" s="48">
        <f t="shared" si="86"/>
        <v>7252412000</v>
      </c>
      <c r="P67" s="48">
        <f t="shared" si="51"/>
        <v>7252412000</v>
      </c>
      <c r="Q67" s="48">
        <f t="shared" si="86"/>
        <v>7252412000</v>
      </c>
      <c r="R67" s="48">
        <f t="shared" si="86"/>
        <v>0</v>
      </c>
      <c r="S67" s="48">
        <f t="shared" si="86"/>
        <v>0</v>
      </c>
      <c r="T67" s="48">
        <f t="shared" si="55"/>
        <v>0</v>
      </c>
      <c r="U67" s="48">
        <f t="shared" si="11"/>
        <v>8442117000</v>
      </c>
      <c r="V67" s="48">
        <f t="shared" si="12"/>
        <v>0</v>
      </c>
      <c r="W67" s="48">
        <f t="shared" si="13"/>
        <v>25992412000</v>
      </c>
      <c r="X67" s="49"/>
      <c r="Y67" s="49"/>
      <c r="Z67" s="49"/>
    </row>
    <row r="68" spans="1:58" s="3" customFormat="1" ht="36.75" customHeight="1" x14ac:dyDescent="0.25">
      <c r="A68" s="50" t="s">
        <v>108</v>
      </c>
      <c r="B68" s="51" t="s">
        <v>24</v>
      </c>
      <c r="C68" s="47"/>
      <c r="D68" s="47"/>
      <c r="E68" s="48">
        <f>E69</f>
        <v>8440000000</v>
      </c>
      <c r="F68" s="48">
        <f t="shared" ref="F68:S68" si="87">F69</f>
        <v>0</v>
      </c>
      <c r="G68" s="48">
        <f t="shared" si="87"/>
        <v>0</v>
      </c>
      <c r="H68" s="48">
        <f t="shared" si="87"/>
        <v>0</v>
      </c>
      <c r="I68" s="48">
        <f t="shared" si="87"/>
        <v>0</v>
      </c>
      <c r="J68" s="48">
        <f t="shared" si="8"/>
        <v>0</v>
      </c>
      <c r="K68" s="48">
        <f t="shared" si="87"/>
        <v>0</v>
      </c>
      <c r="L68" s="48">
        <f t="shared" si="87"/>
        <v>0</v>
      </c>
      <c r="M68" s="48">
        <f t="shared" si="87"/>
        <v>0</v>
      </c>
      <c r="N68" s="48">
        <f t="shared" si="87"/>
        <v>0</v>
      </c>
      <c r="O68" s="48">
        <f t="shared" si="87"/>
        <v>1966789000</v>
      </c>
      <c r="P68" s="48">
        <f t="shared" si="51"/>
        <v>1966789000</v>
      </c>
      <c r="Q68" s="48">
        <f t="shared" si="87"/>
        <v>1966789000</v>
      </c>
      <c r="R68" s="48">
        <f t="shared" si="87"/>
        <v>0</v>
      </c>
      <c r="S68" s="48">
        <f t="shared" si="87"/>
        <v>0</v>
      </c>
      <c r="T68" s="48">
        <f t="shared" si="55"/>
        <v>0</v>
      </c>
      <c r="U68" s="48">
        <f t="shared" si="11"/>
        <v>1966789000</v>
      </c>
      <c r="V68" s="48">
        <f t="shared" si="12"/>
        <v>0</v>
      </c>
      <c r="W68" s="48">
        <f t="shared" si="13"/>
        <v>10406789000</v>
      </c>
      <c r="X68" s="49"/>
      <c r="Y68" s="49"/>
      <c r="Z68" s="49"/>
    </row>
    <row r="69" spans="1:58" s="3" customFormat="1" ht="36.75" customHeight="1" x14ac:dyDescent="0.25">
      <c r="A69" s="34">
        <v>1</v>
      </c>
      <c r="B69" s="51" t="s">
        <v>109</v>
      </c>
      <c r="C69" s="47"/>
      <c r="D69" s="47"/>
      <c r="E69" s="48">
        <f>SUM(E70:E72)</f>
        <v>8440000000</v>
      </c>
      <c r="F69" s="48">
        <f t="shared" ref="F69:W69" si="88">SUM(F70:F72)</f>
        <v>0</v>
      </c>
      <c r="G69" s="48">
        <f t="shared" si="88"/>
        <v>0</v>
      </c>
      <c r="H69" s="48">
        <f t="shared" si="88"/>
        <v>0</v>
      </c>
      <c r="I69" s="48">
        <f t="shared" si="88"/>
        <v>0</v>
      </c>
      <c r="J69" s="48">
        <f t="shared" si="88"/>
        <v>0</v>
      </c>
      <c r="K69" s="48">
        <f t="shared" si="88"/>
        <v>0</v>
      </c>
      <c r="L69" s="48">
        <f t="shared" si="88"/>
        <v>0</v>
      </c>
      <c r="M69" s="48">
        <f t="shared" si="88"/>
        <v>0</v>
      </c>
      <c r="N69" s="48">
        <f t="shared" si="88"/>
        <v>0</v>
      </c>
      <c r="O69" s="48">
        <f t="shared" si="88"/>
        <v>1966789000</v>
      </c>
      <c r="P69" s="48">
        <f t="shared" si="88"/>
        <v>1966789000</v>
      </c>
      <c r="Q69" s="48">
        <f t="shared" si="88"/>
        <v>1966789000</v>
      </c>
      <c r="R69" s="48">
        <f t="shared" si="88"/>
        <v>0</v>
      </c>
      <c r="S69" s="48">
        <f t="shared" si="88"/>
        <v>0</v>
      </c>
      <c r="T69" s="48">
        <f t="shared" si="88"/>
        <v>0</v>
      </c>
      <c r="U69" s="48">
        <f t="shared" si="88"/>
        <v>1966789000</v>
      </c>
      <c r="V69" s="48">
        <f t="shared" si="88"/>
        <v>0</v>
      </c>
      <c r="W69" s="48">
        <f t="shared" si="88"/>
        <v>10406789000</v>
      </c>
      <c r="X69" s="49"/>
      <c r="Y69" s="49"/>
      <c r="Z69" s="49"/>
    </row>
    <row r="70" spans="1:58" ht="36.75" customHeight="1" x14ac:dyDescent="0.25">
      <c r="A70" s="52">
        <v>1.1000000000000001</v>
      </c>
      <c r="B70" s="53" t="s">
        <v>33</v>
      </c>
      <c r="C70" s="54" t="s">
        <v>34</v>
      </c>
      <c r="D70" s="55">
        <v>7000000000</v>
      </c>
      <c r="E70" s="55">
        <v>5100000000</v>
      </c>
      <c r="F70" s="55"/>
      <c r="G70" s="55"/>
      <c r="H70" s="55"/>
      <c r="I70" s="55"/>
      <c r="J70" s="48">
        <f t="shared" si="8"/>
        <v>0</v>
      </c>
      <c r="K70" s="55"/>
      <c r="L70" s="55"/>
      <c r="M70" s="55"/>
      <c r="N70" s="55"/>
      <c r="O70" s="55">
        <v>1670370000</v>
      </c>
      <c r="P70" s="55">
        <f t="shared" si="51"/>
        <v>1670370000</v>
      </c>
      <c r="Q70" s="55">
        <v>1670370000</v>
      </c>
      <c r="R70" s="55"/>
      <c r="S70" s="55"/>
      <c r="T70" s="48">
        <f>O70-P70-S70</f>
        <v>0</v>
      </c>
      <c r="U70" s="48">
        <f t="shared" si="11"/>
        <v>1670370000</v>
      </c>
      <c r="V70" s="55">
        <f t="shared" si="12"/>
        <v>0</v>
      </c>
      <c r="W70" s="55">
        <f t="shared" si="13"/>
        <v>6770370000</v>
      </c>
      <c r="X70" s="29"/>
      <c r="Y70" s="29"/>
      <c r="Z70" s="29"/>
    </row>
    <row r="71" spans="1:58" ht="36.75" customHeight="1" x14ac:dyDescent="0.25">
      <c r="A71" s="52">
        <v>1.2</v>
      </c>
      <c r="B71" s="56" t="s">
        <v>35</v>
      </c>
      <c r="C71" s="57" t="s">
        <v>36</v>
      </c>
      <c r="D71" s="55">
        <v>1900000000</v>
      </c>
      <c r="E71" s="55">
        <v>1770000000</v>
      </c>
      <c r="F71" s="55"/>
      <c r="G71" s="55"/>
      <c r="H71" s="55"/>
      <c r="I71" s="55"/>
      <c r="J71" s="48">
        <f t="shared" si="8"/>
        <v>0</v>
      </c>
      <c r="K71" s="55"/>
      <c r="L71" s="55"/>
      <c r="M71" s="55"/>
      <c r="N71" s="55"/>
      <c r="O71" s="55">
        <v>46000000</v>
      </c>
      <c r="P71" s="55">
        <f t="shared" si="51"/>
        <v>46000000</v>
      </c>
      <c r="Q71" s="55">
        <v>46000000</v>
      </c>
      <c r="R71" s="55"/>
      <c r="S71" s="55"/>
      <c r="T71" s="48">
        <f t="shared" ref="T71:T72" si="89">O71-P71-S71</f>
        <v>0</v>
      </c>
      <c r="U71" s="48">
        <f t="shared" si="11"/>
        <v>46000000</v>
      </c>
      <c r="V71" s="55">
        <f t="shared" si="12"/>
        <v>0</v>
      </c>
      <c r="W71" s="55">
        <f t="shared" si="13"/>
        <v>1816000000</v>
      </c>
      <c r="X71" s="29"/>
      <c r="Y71" s="29"/>
      <c r="Z71" s="29"/>
    </row>
    <row r="72" spans="1:58" ht="36.75" customHeight="1" x14ac:dyDescent="0.25">
      <c r="A72" s="52">
        <v>1.3</v>
      </c>
      <c r="B72" s="56" t="s">
        <v>37</v>
      </c>
      <c r="C72" s="57" t="s">
        <v>38</v>
      </c>
      <c r="D72" s="55">
        <v>1900000000</v>
      </c>
      <c r="E72" s="55">
        <v>1570000000</v>
      </c>
      <c r="F72" s="55"/>
      <c r="G72" s="55"/>
      <c r="H72" s="55"/>
      <c r="I72" s="55"/>
      <c r="J72" s="48">
        <f t="shared" si="8"/>
        <v>0</v>
      </c>
      <c r="K72" s="55"/>
      <c r="L72" s="55"/>
      <c r="M72" s="55"/>
      <c r="N72" s="55"/>
      <c r="O72" s="55">
        <v>250419000</v>
      </c>
      <c r="P72" s="55">
        <f t="shared" si="51"/>
        <v>250419000</v>
      </c>
      <c r="Q72" s="55">
        <v>250419000</v>
      </c>
      <c r="R72" s="55"/>
      <c r="S72" s="55"/>
      <c r="T72" s="48">
        <f t="shared" si="89"/>
        <v>0</v>
      </c>
      <c r="U72" s="48">
        <f t="shared" si="11"/>
        <v>250419000</v>
      </c>
      <c r="V72" s="55">
        <f t="shared" si="12"/>
        <v>0</v>
      </c>
      <c r="W72" s="55">
        <f t="shared" si="13"/>
        <v>1820419000</v>
      </c>
      <c r="X72" s="29"/>
      <c r="Y72" s="29"/>
      <c r="Z72" s="29"/>
    </row>
    <row r="73" spans="1:58" s="3" customFormat="1" ht="36.75" customHeight="1" x14ac:dyDescent="0.25">
      <c r="A73" s="50" t="s">
        <v>114</v>
      </c>
      <c r="B73" s="46" t="s">
        <v>25</v>
      </c>
      <c r="C73" s="47" t="s">
        <v>23</v>
      </c>
      <c r="D73" s="47"/>
      <c r="E73" s="48">
        <f>E74</f>
        <v>5450000000</v>
      </c>
      <c r="F73" s="48">
        <f t="shared" ref="F73:W73" si="90">F74</f>
        <v>1189705000</v>
      </c>
      <c r="G73" s="48">
        <f t="shared" si="90"/>
        <v>0</v>
      </c>
      <c r="H73" s="48">
        <f t="shared" si="90"/>
        <v>1189705000</v>
      </c>
      <c r="I73" s="48">
        <f t="shared" si="90"/>
        <v>0</v>
      </c>
      <c r="J73" s="48">
        <f t="shared" si="90"/>
        <v>0</v>
      </c>
      <c r="K73" s="48">
        <f t="shared" si="90"/>
        <v>0</v>
      </c>
      <c r="L73" s="48">
        <f t="shared" si="90"/>
        <v>0</v>
      </c>
      <c r="M73" s="48">
        <f t="shared" si="90"/>
        <v>0</v>
      </c>
      <c r="N73" s="48">
        <f t="shared" si="90"/>
        <v>0</v>
      </c>
      <c r="O73" s="48">
        <f t="shared" si="90"/>
        <v>4992037000</v>
      </c>
      <c r="P73" s="48">
        <f t="shared" si="90"/>
        <v>4992037000</v>
      </c>
      <c r="Q73" s="48">
        <f t="shared" si="90"/>
        <v>4992037000</v>
      </c>
      <c r="R73" s="48">
        <f t="shared" si="90"/>
        <v>0</v>
      </c>
      <c r="S73" s="48">
        <f t="shared" si="90"/>
        <v>0</v>
      </c>
      <c r="T73" s="48">
        <f t="shared" si="90"/>
        <v>0</v>
      </c>
      <c r="U73" s="48">
        <f t="shared" si="90"/>
        <v>6181742000</v>
      </c>
      <c r="V73" s="48">
        <f t="shared" si="90"/>
        <v>0</v>
      </c>
      <c r="W73" s="48">
        <f t="shared" si="90"/>
        <v>10442037000</v>
      </c>
      <c r="X73" s="49"/>
      <c r="Y73" s="49"/>
      <c r="Z73" s="49"/>
    </row>
    <row r="74" spans="1:58" s="3" customFormat="1" ht="36.75" customHeight="1" x14ac:dyDescent="0.25">
      <c r="A74" s="34">
        <v>1</v>
      </c>
      <c r="B74" s="46" t="s">
        <v>109</v>
      </c>
      <c r="C74" s="47"/>
      <c r="D74" s="47"/>
      <c r="E74" s="48">
        <f>E75</f>
        <v>5450000000</v>
      </c>
      <c r="F74" s="48">
        <f t="shared" ref="F74:U74" si="91">F75</f>
        <v>1189705000</v>
      </c>
      <c r="G74" s="48">
        <f t="shared" si="91"/>
        <v>0</v>
      </c>
      <c r="H74" s="48">
        <f t="shared" si="91"/>
        <v>1189705000</v>
      </c>
      <c r="I74" s="48">
        <f t="shared" si="91"/>
        <v>0</v>
      </c>
      <c r="J74" s="48">
        <f t="shared" si="91"/>
        <v>0</v>
      </c>
      <c r="K74" s="48">
        <f t="shared" si="91"/>
        <v>0</v>
      </c>
      <c r="L74" s="48">
        <f t="shared" si="91"/>
        <v>0</v>
      </c>
      <c r="M74" s="48">
        <f t="shared" si="91"/>
        <v>0</v>
      </c>
      <c r="N74" s="48">
        <f t="shared" si="91"/>
        <v>0</v>
      </c>
      <c r="O74" s="48">
        <f t="shared" si="91"/>
        <v>4992037000</v>
      </c>
      <c r="P74" s="48">
        <f t="shared" si="91"/>
        <v>4992037000</v>
      </c>
      <c r="Q74" s="48">
        <f t="shared" si="91"/>
        <v>4992037000</v>
      </c>
      <c r="R74" s="48">
        <f t="shared" si="91"/>
        <v>0</v>
      </c>
      <c r="S74" s="48">
        <f t="shared" si="91"/>
        <v>0</v>
      </c>
      <c r="T74" s="48">
        <f t="shared" si="91"/>
        <v>0</v>
      </c>
      <c r="U74" s="48">
        <f t="shared" si="91"/>
        <v>6181742000</v>
      </c>
      <c r="V74" s="48">
        <f t="shared" ref="V74:W74" si="92">V75</f>
        <v>0</v>
      </c>
      <c r="W74" s="48">
        <f t="shared" si="92"/>
        <v>10442037000</v>
      </c>
      <c r="X74" s="49"/>
      <c r="Y74" s="49"/>
      <c r="Z74" s="49"/>
    </row>
    <row r="75" spans="1:58" ht="36.75" customHeight="1" x14ac:dyDescent="0.25">
      <c r="A75" s="52">
        <v>1.1000000000000001</v>
      </c>
      <c r="B75" s="53" t="s">
        <v>39</v>
      </c>
      <c r="C75" s="54" t="s">
        <v>40</v>
      </c>
      <c r="D75" s="55">
        <v>11500000000</v>
      </c>
      <c r="E75" s="55">
        <v>5450000000</v>
      </c>
      <c r="F75" s="55">
        <v>1189705000</v>
      </c>
      <c r="G75" s="55"/>
      <c r="H75" s="55">
        <v>1189705000</v>
      </c>
      <c r="I75" s="55"/>
      <c r="J75" s="48">
        <f t="shared" si="8"/>
        <v>0</v>
      </c>
      <c r="K75" s="55"/>
      <c r="L75" s="55"/>
      <c r="M75" s="55"/>
      <c r="N75" s="55"/>
      <c r="O75" s="55">
        <v>4992037000</v>
      </c>
      <c r="P75" s="55">
        <f t="shared" si="51"/>
        <v>4992037000</v>
      </c>
      <c r="Q75" s="55">
        <v>4992037000</v>
      </c>
      <c r="R75" s="55"/>
      <c r="S75" s="55"/>
      <c r="T75" s="48">
        <f t="shared" ref="T75:T126" si="93">O75-P75-S75</f>
        <v>0</v>
      </c>
      <c r="U75" s="48">
        <f t="shared" si="11"/>
        <v>6181742000</v>
      </c>
      <c r="V75" s="55">
        <f t="shared" si="12"/>
        <v>0</v>
      </c>
      <c r="W75" s="55">
        <f t="shared" si="13"/>
        <v>10442037000</v>
      </c>
      <c r="X75" s="29"/>
      <c r="Y75" s="29"/>
      <c r="Z75" s="29"/>
    </row>
    <row r="76" spans="1:58" s="3" customFormat="1" ht="36.75" customHeight="1" x14ac:dyDescent="0.25">
      <c r="A76" s="50" t="s">
        <v>124</v>
      </c>
      <c r="B76" s="46" t="s">
        <v>26</v>
      </c>
      <c r="C76" s="47" t="s">
        <v>23</v>
      </c>
      <c r="D76" s="47"/>
      <c r="E76" s="48">
        <f>E77</f>
        <v>4850000000</v>
      </c>
      <c r="F76" s="48">
        <f t="shared" ref="F76:W76" si="94">F77</f>
        <v>0</v>
      </c>
      <c r="G76" s="48">
        <f t="shared" si="94"/>
        <v>0</v>
      </c>
      <c r="H76" s="48">
        <f t="shared" si="94"/>
        <v>0</v>
      </c>
      <c r="I76" s="48">
        <f t="shared" si="94"/>
        <v>0</v>
      </c>
      <c r="J76" s="48">
        <f t="shared" si="94"/>
        <v>0</v>
      </c>
      <c r="K76" s="48">
        <f t="shared" si="94"/>
        <v>0</v>
      </c>
      <c r="L76" s="48">
        <f t="shared" si="94"/>
        <v>0</v>
      </c>
      <c r="M76" s="48">
        <f t="shared" si="94"/>
        <v>0</v>
      </c>
      <c r="N76" s="48">
        <f t="shared" si="94"/>
        <v>0</v>
      </c>
      <c r="O76" s="48">
        <f t="shared" si="94"/>
        <v>293586000</v>
      </c>
      <c r="P76" s="48">
        <f t="shared" si="94"/>
        <v>293586000</v>
      </c>
      <c r="Q76" s="48">
        <f t="shared" si="94"/>
        <v>293586000</v>
      </c>
      <c r="R76" s="48">
        <f t="shared" si="94"/>
        <v>0</v>
      </c>
      <c r="S76" s="48">
        <f t="shared" si="94"/>
        <v>0</v>
      </c>
      <c r="T76" s="48">
        <f t="shared" si="94"/>
        <v>0</v>
      </c>
      <c r="U76" s="48">
        <f t="shared" si="94"/>
        <v>293586000</v>
      </c>
      <c r="V76" s="48">
        <f t="shared" si="94"/>
        <v>0</v>
      </c>
      <c r="W76" s="48">
        <f t="shared" si="94"/>
        <v>5143586000</v>
      </c>
      <c r="X76" s="49"/>
      <c r="Y76" s="49"/>
      <c r="Z76" s="49"/>
    </row>
    <row r="77" spans="1:58" s="3" customFormat="1" ht="36.75" customHeight="1" x14ac:dyDescent="0.25">
      <c r="A77" s="34">
        <v>1</v>
      </c>
      <c r="B77" s="46" t="s">
        <v>109</v>
      </c>
      <c r="C77" s="47"/>
      <c r="D77" s="47"/>
      <c r="E77" s="48">
        <f>E78</f>
        <v>4850000000</v>
      </c>
      <c r="F77" s="48">
        <f t="shared" ref="F77:S77" si="95">F78</f>
        <v>0</v>
      </c>
      <c r="G77" s="48">
        <f t="shared" si="95"/>
        <v>0</v>
      </c>
      <c r="H77" s="48">
        <f t="shared" si="95"/>
        <v>0</v>
      </c>
      <c r="I77" s="48">
        <f t="shared" si="95"/>
        <v>0</v>
      </c>
      <c r="J77" s="48">
        <f t="shared" si="8"/>
        <v>0</v>
      </c>
      <c r="K77" s="48">
        <f t="shared" si="95"/>
        <v>0</v>
      </c>
      <c r="L77" s="48">
        <f t="shared" si="95"/>
        <v>0</v>
      </c>
      <c r="M77" s="48">
        <f t="shared" si="95"/>
        <v>0</v>
      </c>
      <c r="N77" s="48">
        <f t="shared" si="95"/>
        <v>0</v>
      </c>
      <c r="O77" s="48">
        <f t="shared" si="95"/>
        <v>293586000</v>
      </c>
      <c r="P77" s="48">
        <f t="shared" si="51"/>
        <v>293586000</v>
      </c>
      <c r="Q77" s="48">
        <f t="shared" si="95"/>
        <v>293586000</v>
      </c>
      <c r="R77" s="48">
        <f t="shared" si="95"/>
        <v>0</v>
      </c>
      <c r="S77" s="48">
        <f t="shared" si="95"/>
        <v>0</v>
      </c>
      <c r="T77" s="48">
        <f t="shared" si="93"/>
        <v>0</v>
      </c>
      <c r="U77" s="48">
        <f t="shared" si="11"/>
        <v>293586000</v>
      </c>
      <c r="V77" s="48">
        <f t="shared" si="12"/>
        <v>0</v>
      </c>
      <c r="W77" s="48">
        <f t="shared" si="13"/>
        <v>5143586000</v>
      </c>
      <c r="X77" s="49"/>
      <c r="Y77" s="49"/>
      <c r="Z77" s="49"/>
    </row>
    <row r="78" spans="1:58" ht="36.75" customHeight="1" x14ac:dyDescent="0.25">
      <c r="A78" s="52">
        <v>1.1000000000000001</v>
      </c>
      <c r="B78" s="56" t="s">
        <v>47</v>
      </c>
      <c r="C78" s="57" t="s">
        <v>48</v>
      </c>
      <c r="D78" s="55">
        <v>5500000000</v>
      </c>
      <c r="E78" s="55">
        <v>4850000000</v>
      </c>
      <c r="F78" s="55"/>
      <c r="G78" s="55"/>
      <c r="H78" s="55"/>
      <c r="I78" s="55"/>
      <c r="J78" s="48">
        <f t="shared" si="8"/>
        <v>0</v>
      </c>
      <c r="K78" s="55"/>
      <c r="L78" s="55"/>
      <c r="M78" s="55"/>
      <c r="N78" s="55"/>
      <c r="O78" s="55">
        <v>293586000</v>
      </c>
      <c r="P78" s="55">
        <f t="shared" si="51"/>
        <v>293586000</v>
      </c>
      <c r="Q78" s="55">
        <v>293586000</v>
      </c>
      <c r="R78" s="55"/>
      <c r="S78" s="55"/>
      <c r="T78" s="48">
        <f t="shared" si="93"/>
        <v>0</v>
      </c>
      <c r="U78" s="48">
        <f t="shared" si="11"/>
        <v>293586000</v>
      </c>
      <c r="V78" s="55">
        <f t="shared" si="12"/>
        <v>0</v>
      </c>
      <c r="W78" s="55">
        <f t="shared" si="13"/>
        <v>5143586000</v>
      </c>
      <c r="X78" s="29"/>
      <c r="Y78" s="29"/>
      <c r="Z78" s="29"/>
    </row>
    <row r="79" spans="1:58" s="15" customFormat="1" ht="36.75" customHeight="1" x14ac:dyDescent="0.25">
      <c r="A79" s="35">
        <v>160</v>
      </c>
      <c r="B79" s="73" t="s">
        <v>116</v>
      </c>
      <c r="C79" s="36"/>
      <c r="D79" s="36"/>
      <c r="E79" s="74">
        <f>E80</f>
        <v>0</v>
      </c>
      <c r="F79" s="74">
        <f t="shared" ref="F79:S79" si="96">F80</f>
        <v>0</v>
      </c>
      <c r="G79" s="74">
        <f t="shared" si="96"/>
        <v>0</v>
      </c>
      <c r="H79" s="74">
        <f t="shared" si="96"/>
        <v>0</v>
      </c>
      <c r="I79" s="74">
        <f t="shared" si="96"/>
        <v>0</v>
      </c>
      <c r="J79" s="74">
        <f t="shared" si="8"/>
        <v>0</v>
      </c>
      <c r="K79" s="74">
        <f t="shared" si="96"/>
        <v>0</v>
      </c>
      <c r="L79" s="74">
        <f t="shared" si="96"/>
        <v>0</v>
      </c>
      <c r="M79" s="74">
        <f t="shared" si="96"/>
        <v>0</v>
      </c>
      <c r="N79" s="74">
        <f t="shared" si="96"/>
        <v>0</v>
      </c>
      <c r="O79" s="74">
        <f t="shared" si="96"/>
        <v>3919963000</v>
      </c>
      <c r="P79" s="74">
        <f t="shared" si="51"/>
        <v>3919963000</v>
      </c>
      <c r="Q79" s="74">
        <f t="shared" si="96"/>
        <v>3919963000</v>
      </c>
      <c r="R79" s="74">
        <f t="shared" si="96"/>
        <v>0</v>
      </c>
      <c r="S79" s="74">
        <f t="shared" si="96"/>
        <v>0</v>
      </c>
      <c r="T79" s="74">
        <f t="shared" si="93"/>
        <v>0</v>
      </c>
      <c r="U79" s="74">
        <f t="shared" si="11"/>
        <v>3919963000</v>
      </c>
      <c r="V79" s="74">
        <f t="shared" si="12"/>
        <v>0</v>
      </c>
      <c r="W79" s="74">
        <f t="shared" si="13"/>
        <v>3919963000</v>
      </c>
      <c r="X79" s="75"/>
      <c r="Y79" s="75"/>
      <c r="Z79" s="75"/>
    </row>
    <row r="80" spans="1:58" s="3" customFormat="1" ht="36.75" customHeight="1" x14ac:dyDescent="0.25">
      <c r="A80" s="34">
        <v>161</v>
      </c>
      <c r="B80" s="46" t="s">
        <v>27</v>
      </c>
      <c r="C80" s="47" t="s">
        <v>23</v>
      </c>
      <c r="D80" s="47"/>
      <c r="E80" s="48">
        <f>E81</f>
        <v>0</v>
      </c>
      <c r="F80" s="48">
        <f t="shared" ref="F80:U81" si="97">F81</f>
        <v>0</v>
      </c>
      <c r="G80" s="48">
        <f t="shared" si="97"/>
        <v>0</v>
      </c>
      <c r="H80" s="48">
        <f t="shared" si="97"/>
        <v>0</v>
      </c>
      <c r="I80" s="48">
        <f t="shared" si="97"/>
        <v>0</v>
      </c>
      <c r="J80" s="48">
        <f t="shared" si="8"/>
        <v>0</v>
      </c>
      <c r="K80" s="48">
        <f t="shared" si="97"/>
        <v>0</v>
      </c>
      <c r="L80" s="48">
        <f t="shared" si="97"/>
        <v>0</v>
      </c>
      <c r="M80" s="48">
        <f t="shared" si="97"/>
        <v>0</v>
      </c>
      <c r="N80" s="48">
        <f t="shared" si="97"/>
        <v>0</v>
      </c>
      <c r="O80" s="48">
        <f t="shared" si="97"/>
        <v>3919963000</v>
      </c>
      <c r="P80" s="48">
        <f t="shared" si="51"/>
        <v>3919963000</v>
      </c>
      <c r="Q80" s="48">
        <f t="shared" si="97"/>
        <v>3919963000</v>
      </c>
      <c r="R80" s="48">
        <f t="shared" si="97"/>
        <v>0</v>
      </c>
      <c r="S80" s="48">
        <f t="shared" si="97"/>
        <v>0</v>
      </c>
      <c r="T80" s="48">
        <f t="shared" si="93"/>
        <v>0</v>
      </c>
      <c r="U80" s="48">
        <f t="shared" si="11"/>
        <v>3919963000</v>
      </c>
      <c r="V80" s="48">
        <f t="shared" si="12"/>
        <v>0</v>
      </c>
      <c r="W80" s="48">
        <f t="shared" si="13"/>
        <v>3919963000</v>
      </c>
      <c r="X80" s="49"/>
      <c r="Y80" s="49"/>
      <c r="Z80" s="49"/>
    </row>
    <row r="81" spans="1:26" s="3" customFormat="1" ht="36.75" customHeight="1" x14ac:dyDescent="0.25">
      <c r="A81" s="34">
        <v>1</v>
      </c>
      <c r="B81" s="46" t="s">
        <v>109</v>
      </c>
      <c r="C81" s="47"/>
      <c r="D81" s="47"/>
      <c r="E81" s="48">
        <f>E82</f>
        <v>0</v>
      </c>
      <c r="F81" s="48">
        <f t="shared" si="97"/>
        <v>0</v>
      </c>
      <c r="G81" s="48">
        <f t="shared" si="97"/>
        <v>0</v>
      </c>
      <c r="H81" s="48">
        <f t="shared" si="97"/>
        <v>0</v>
      </c>
      <c r="I81" s="48">
        <f t="shared" si="97"/>
        <v>0</v>
      </c>
      <c r="J81" s="48">
        <f t="shared" si="97"/>
        <v>0</v>
      </c>
      <c r="K81" s="48">
        <f t="shared" si="97"/>
        <v>0</v>
      </c>
      <c r="L81" s="48">
        <f t="shared" si="97"/>
        <v>0</v>
      </c>
      <c r="M81" s="48">
        <f t="shared" si="97"/>
        <v>0</v>
      </c>
      <c r="N81" s="48">
        <f t="shared" si="97"/>
        <v>0</v>
      </c>
      <c r="O81" s="48">
        <f t="shared" si="97"/>
        <v>3919963000</v>
      </c>
      <c r="P81" s="48">
        <f t="shared" si="97"/>
        <v>3919963000</v>
      </c>
      <c r="Q81" s="48">
        <f t="shared" si="97"/>
        <v>3919963000</v>
      </c>
      <c r="R81" s="48">
        <f t="shared" si="97"/>
        <v>0</v>
      </c>
      <c r="S81" s="48">
        <f t="shared" si="97"/>
        <v>0</v>
      </c>
      <c r="T81" s="48">
        <f t="shared" si="97"/>
        <v>0</v>
      </c>
      <c r="U81" s="48">
        <f t="shared" si="97"/>
        <v>3919963000</v>
      </c>
      <c r="V81" s="48">
        <f t="shared" ref="V81:W81" si="98">V82</f>
        <v>0</v>
      </c>
      <c r="W81" s="48">
        <f t="shared" si="98"/>
        <v>3919963000</v>
      </c>
      <c r="X81" s="49"/>
      <c r="Y81" s="49"/>
      <c r="Z81" s="49"/>
    </row>
    <row r="82" spans="1:26" ht="36.75" customHeight="1" x14ac:dyDescent="0.25">
      <c r="A82" s="52">
        <v>1.1000000000000001</v>
      </c>
      <c r="B82" s="56" t="s">
        <v>49</v>
      </c>
      <c r="C82" s="57" t="s">
        <v>50</v>
      </c>
      <c r="D82" s="55">
        <v>5700000000</v>
      </c>
      <c r="E82" s="55"/>
      <c r="F82" s="55"/>
      <c r="G82" s="55"/>
      <c r="H82" s="55"/>
      <c r="I82" s="55"/>
      <c r="J82" s="48">
        <f t="shared" si="8"/>
        <v>0</v>
      </c>
      <c r="K82" s="55"/>
      <c r="L82" s="55"/>
      <c r="M82" s="55"/>
      <c r="N82" s="55"/>
      <c r="O82" s="55">
        <v>3919963000</v>
      </c>
      <c r="P82" s="55">
        <f t="shared" si="51"/>
        <v>3919963000</v>
      </c>
      <c r="Q82" s="55">
        <v>3919963000</v>
      </c>
      <c r="R82" s="55"/>
      <c r="S82" s="55"/>
      <c r="T82" s="48">
        <f t="shared" si="93"/>
        <v>0</v>
      </c>
      <c r="U82" s="48">
        <f t="shared" si="11"/>
        <v>3919963000</v>
      </c>
      <c r="V82" s="55">
        <f t="shared" si="12"/>
        <v>0</v>
      </c>
      <c r="W82" s="55">
        <f t="shared" si="13"/>
        <v>3919963000</v>
      </c>
      <c r="X82" s="29"/>
      <c r="Y82" s="29"/>
      <c r="Z82" s="29"/>
    </row>
    <row r="83" spans="1:26" s="3" customFormat="1" ht="36.75" customHeight="1" x14ac:dyDescent="0.25">
      <c r="A83" s="66">
        <v>292</v>
      </c>
      <c r="B83" s="51" t="s">
        <v>29</v>
      </c>
      <c r="C83" s="67" t="s">
        <v>23</v>
      </c>
      <c r="D83" s="67"/>
      <c r="E83" s="48">
        <f>E84</f>
        <v>0</v>
      </c>
      <c r="F83" s="48">
        <f t="shared" ref="F83:S83" si="99">F84</f>
        <v>0</v>
      </c>
      <c r="G83" s="48">
        <f t="shared" si="99"/>
        <v>0</v>
      </c>
      <c r="H83" s="48">
        <f t="shared" si="99"/>
        <v>0</v>
      </c>
      <c r="I83" s="48">
        <f t="shared" si="99"/>
        <v>0</v>
      </c>
      <c r="J83" s="48">
        <f t="shared" ref="J83:J126" si="100">K83+L83</f>
        <v>0</v>
      </c>
      <c r="K83" s="48">
        <f t="shared" si="99"/>
        <v>0</v>
      </c>
      <c r="L83" s="48">
        <f t="shared" si="99"/>
        <v>0</v>
      </c>
      <c r="M83" s="48">
        <f t="shared" si="99"/>
        <v>0</v>
      </c>
      <c r="N83" s="48">
        <f t="shared" si="99"/>
        <v>0</v>
      </c>
      <c r="O83" s="48">
        <f t="shared" si="99"/>
        <v>12755625000</v>
      </c>
      <c r="P83" s="55">
        <f>Q83+R83</f>
        <v>12755625000</v>
      </c>
      <c r="Q83" s="48">
        <f t="shared" si="99"/>
        <v>12623000000</v>
      </c>
      <c r="R83" s="48">
        <f t="shared" si="99"/>
        <v>132625000</v>
      </c>
      <c r="S83" s="48">
        <f t="shared" si="99"/>
        <v>0</v>
      </c>
      <c r="T83" s="48">
        <f t="shared" si="93"/>
        <v>0</v>
      </c>
      <c r="U83" s="48">
        <f t="shared" ref="U83:U126" si="101">H83+K83+Q83</f>
        <v>12623000000</v>
      </c>
      <c r="V83" s="55">
        <f t="shared" si="12"/>
        <v>132625000</v>
      </c>
      <c r="W83" s="55">
        <f t="shared" ref="W83:W126" si="102">E83+J83+P83</f>
        <v>12755625000</v>
      </c>
      <c r="X83" s="49"/>
      <c r="Y83" s="49"/>
      <c r="Z83" s="49"/>
    </row>
    <row r="84" spans="1:26" s="3" customFormat="1" ht="36.75" customHeight="1" x14ac:dyDescent="0.25">
      <c r="A84" s="66">
        <v>1</v>
      </c>
      <c r="B84" s="46" t="s">
        <v>109</v>
      </c>
      <c r="C84" s="67"/>
      <c r="D84" s="67"/>
      <c r="E84" s="48">
        <f>+E85</f>
        <v>0</v>
      </c>
      <c r="F84" s="48">
        <f t="shared" ref="F84:W84" si="103">+F85</f>
        <v>0</v>
      </c>
      <c r="G84" s="48">
        <f t="shared" si="103"/>
        <v>0</v>
      </c>
      <c r="H84" s="48">
        <f t="shared" si="103"/>
        <v>0</v>
      </c>
      <c r="I84" s="48">
        <f t="shared" si="103"/>
        <v>0</v>
      </c>
      <c r="J84" s="48">
        <f t="shared" si="103"/>
        <v>0</v>
      </c>
      <c r="K84" s="48">
        <f t="shared" si="103"/>
        <v>0</v>
      </c>
      <c r="L84" s="48">
        <f t="shared" si="103"/>
        <v>0</v>
      </c>
      <c r="M84" s="48">
        <f t="shared" si="103"/>
        <v>0</v>
      </c>
      <c r="N84" s="48">
        <f t="shared" si="103"/>
        <v>0</v>
      </c>
      <c r="O84" s="48">
        <f t="shared" si="103"/>
        <v>12755625000</v>
      </c>
      <c r="P84" s="48">
        <f t="shared" si="103"/>
        <v>12755625000</v>
      </c>
      <c r="Q84" s="48">
        <f t="shared" si="103"/>
        <v>12623000000</v>
      </c>
      <c r="R84" s="48">
        <f t="shared" si="103"/>
        <v>132625000</v>
      </c>
      <c r="S84" s="48">
        <f t="shared" si="103"/>
        <v>0</v>
      </c>
      <c r="T84" s="48">
        <f t="shared" si="103"/>
        <v>0</v>
      </c>
      <c r="U84" s="48">
        <f t="shared" si="103"/>
        <v>12623000000</v>
      </c>
      <c r="V84" s="48">
        <f t="shared" si="103"/>
        <v>132625000</v>
      </c>
      <c r="W84" s="48">
        <f t="shared" si="103"/>
        <v>12755625000</v>
      </c>
      <c r="X84" s="76"/>
      <c r="Y84" s="49"/>
      <c r="Z84" s="49"/>
    </row>
    <row r="85" spans="1:26" ht="36.75" customHeight="1" x14ac:dyDescent="0.25">
      <c r="A85" s="61" t="s">
        <v>123</v>
      </c>
      <c r="B85" s="60" t="s">
        <v>80</v>
      </c>
      <c r="C85" s="61" t="s">
        <v>81</v>
      </c>
      <c r="D85" s="55">
        <v>75000000000</v>
      </c>
      <c r="E85" s="55">
        <v>0</v>
      </c>
      <c r="F85" s="55">
        <v>0</v>
      </c>
      <c r="G85" s="55"/>
      <c r="H85" s="55">
        <v>0</v>
      </c>
      <c r="I85" s="55"/>
      <c r="J85" s="48">
        <f t="shared" si="100"/>
        <v>0</v>
      </c>
      <c r="K85" s="55"/>
      <c r="L85" s="55"/>
      <c r="M85" s="55"/>
      <c r="N85" s="55"/>
      <c r="O85" s="55">
        <v>12755625000</v>
      </c>
      <c r="P85" s="55">
        <f t="shared" ref="P85:P110" si="104">Q85+R85</f>
        <v>12755625000</v>
      </c>
      <c r="Q85" s="55">
        <f>O85-R85</f>
        <v>12623000000</v>
      </c>
      <c r="R85" s="55">
        <v>132625000</v>
      </c>
      <c r="S85" s="55"/>
      <c r="T85" s="48">
        <f t="shared" si="93"/>
        <v>0</v>
      </c>
      <c r="U85" s="48">
        <f t="shared" si="101"/>
        <v>12623000000</v>
      </c>
      <c r="V85" s="55">
        <f t="shared" si="12"/>
        <v>132625000</v>
      </c>
      <c r="W85" s="55">
        <f t="shared" si="102"/>
        <v>12755625000</v>
      </c>
      <c r="X85" s="29"/>
      <c r="Y85" s="29"/>
      <c r="Z85" s="29"/>
    </row>
    <row r="86" spans="1:26" s="3" customFormat="1" ht="36.75" customHeight="1" x14ac:dyDescent="0.25">
      <c r="A86" s="64" t="s">
        <v>125</v>
      </c>
      <c r="B86" s="58" t="s">
        <v>31</v>
      </c>
      <c r="C86" s="68" t="s">
        <v>23</v>
      </c>
      <c r="D86" s="68"/>
      <c r="E86" s="48">
        <f>E87</f>
        <v>150000000</v>
      </c>
      <c r="F86" s="48">
        <f t="shared" ref="F86:U87" si="105">F87</f>
        <v>0</v>
      </c>
      <c r="G86" s="48">
        <f t="shared" si="105"/>
        <v>0</v>
      </c>
      <c r="H86" s="48">
        <f t="shared" si="105"/>
        <v>0</v>
      </c>
      <c r="I86" s="48">
        <f t="shared" si="105"/>
        <v>0</v>
      </c>
      <c r="J86" s="48">
        <f t="shared" si="100"/>
        <v>0</v>
      </c>
      <c r="K86" s="48">
        <f t="shared" si="105"/>
        <v>0</v>
      </c>
      <c r="L86" s="48">
        <f t="shared" si="105"/>
        <v>0</v>
      </c>
      <c r="M86" s="48">
        <f t="shared" si="105"/>
        <v>0</v>
      </c>
      <c r="N86" s="48">
        <f t="shared" si="105"/>
        <v>0</v>
      </c>
      <c r="O86" s="48">
        <f t="shared" si="105"/>
        <v>3583000000</v>
      </c>
      <c r="P86" s="55">
        <f t="shared" si="104"/>
        <v>3583000000</v>
      </c>
      <c r="Q86" s="48">
        <f t="shared" si="105"/>
        <v>3583000000</v>
      </c>
      <c r="R86" s="48">
        <f t="shared" si="105"/>
        <v>0</v>
      </c>
      <c r="S86" s="48">
        <f t="shared" si="105"/>
        <v>0</v>
      </c>
      <c r="T86" s="48">
        <f t="shared" si="93"/>
        <v>0</v>
      </c>
      <c r="U86" s="48">
        <f t="shared" si="101"/>
        <v>3583000000</v>
      </c>
      <c r="V86" s="55">
        <f t="shared" si="12"/>
        <v>0</v>
      </c>
      <c r="W86" s="55">
        <f t="shared" si="102"/>
        <v>3733000000</v>
      </c>
      <c r="X86" s="49"/>
      <c r="Y86" s="49"/>
      <c r="Z86" s="49"/>
    </row>
    <row r="87" spans="1:26" s="3" customFormat="1" ht="36.75" customHeight="1" x14ac:dyDescent="0.25">
      <c r="A87" s="64" t="s">
        <v>61</v>
      </c>
      <c r="B87" s="46" t="s">
        <v>109</v>
      </c>
      <c r="C87" s="68"/>
      <c r="D87" s="68"/>
      <c r="E87" s="48">
        <f>E88</f>
        <v>150000000</v>
      </c>
      <c r="F87" s="48">
        <f t="shared" si="105"/>
        <v>0</v>
      </c>
      <c r="G87" s="48">
        <f t="shared" si="105"/>
        <v>0</v>
      </c>
      <c r="H87" s="48">
        <f t="shared" si="105"/>
        <v>0</v>
      </c>
      <c r="I87" s="48">
        <f t="shared" si="105"/>
        <v>0</v>
      </c>
      <c r="J87" s="48">
        <f t="shared" si="105"/>
        <v>0</v>
      </c>
      <c r="K87" s="48">
        <f t="shared" si="105"/>
        <v>0</v>
      </c>
      <c r="L87" s="48">
        <f t="shared" si="105"/>
        <v>0</v>
      </c>
      <c r="M87" s="48">
        <f t="shared" si="105"/>
        <v>0</v>
      </c>
      <c r="N87" s="48">
        <f t="shared" si="105"/>
        <v>0</v>
      </c>
      <c r="O87" s="48">
        <f t="shared" si="105"/>
        <v>3583000000</v>
      </c>
      <c r="P87" s="48">
        <f t="shared" si="105"/>
        <v>3583000000</v>
      </c>
      <c r="Q87" s="48">
        <f t="shared" si="105"/>
        <v>3583000000</v>
      </c>
      <c r="R87" s="48">
        <f t="shared" si="105"/>
        <v>0</v>
      </c>
      <c r="S87" s="48">
        <f t="shared" si="105"/>
        <v>0</v>
      </c>
      <c r="T87" s="48">
        <f t="shared" si="105"/>
        <v>0</v>
      </c>
      <c r="U87" s="48">
        <f t="shared" si="105"/>
        <v>3583000000</v>
      </c>
      <c r="V87" s="48">
        <f t="shared" ref="V87:W87" si="106">V88</f>
        <v>0</v>
      </c>
      <c r="W87" s="48">
        <f t="shared" si="106"/>
        <v>3733000000</v>
      </c>
      <c r="X87" s="49"/>
      <c r="Y87" s="49"/>
      <c r="Z87" s="49"/>
    </row>
    <row r="88" spans="1:26" ht="36.75" customHeight="1" x14ac:dyDescent="0.25">
      <c r="A88" s="61" t="s">
        <v>119</v>
      </c>
      <c r="B88" s="62" t="s">
        <v>90</v>
      </c>
      <c r="C88" s="57" t="s">
        <v>91</v>
      </c>
      <c r="D88" s="55">
        <v>5971000000</v>
      </c>
      <c r="E88" s="55">
        <v>150000000</v>
      </c>
      <c r="F88" s="55"/>
      <c r="G88" s="55"/>
      <c r="H88" s="55"/>
      <c r="I88" s="55"/>
      <c r="J88" s="48">
        <f t="shared" si="100"/>
        <v>0</v>
      </c>
      <c r="K88" s="55"/>
      <c r="L88" s="55"/>
      <c r="M88" s="55"/>
      <c r="N88" s="55"/>
      <c r="O88" s="55">
        <v>3583000000</v>
      </c>
      <c r="P88" s="55">
        <f t="shared" si="104"/>
        <v>3583000000</v>
      </c>
      <c r="Q88" s="55">
        <v>3583000000</v>
      </c>
      <c r="R88" s="55"/>
      <c r="S88" s="55"/>
      <c r="T88" s="48">
        <f t="shared" si="93"/>
        <v>0</v>
      </c>
      <c r="U88" s="48">
        <f t="shared" si="101"/>
        <v>3583000000</v>
      </c>
      <c r="V88" s="55">
        <f t="shared" si="12"/>
        <v>0</v>
      </c>
      <c r="W88" s="55">
        <f t="shared" si="102"/>
        <v>3733000000</v>
      </c>
      <c r="X88" s="29"/>
      <c r="Y88" s="29"/>
      <c r="Z88" s="29"/>
    </row>
    <row r="89" spans="1:26" s="3" customFormat="1" ht="36.75" customHeight="1" x14ac:dyDescent="0.25">
      <c r="A89" s="64" t="s">
        <v>133</v>
      </c>
      <c r="B89" s="58" t="s">
        <v>30</v>
      </c>
      <c r="C89" s="47" t="s">
        <v>23</v>
      </c>
      <c r="D89" s="47"/>
      <c r="E89" s="48">
        <f>E90</f>
        <v>13000000000</v>
      </c>
      <c r="F89" s="48">
        <f t="shared" ref="F89:U90" si="107">F90</f>
        <v>1548932000</v>
      </c>
      <c r="G89" s="48">
        <f t="shared" si="107"/>
        <v>0</v>
      </c>
      <c r="H89" s="48">
        <f t="shared" si="107"/>
        <v>1548932000</v>
      </c>
      <c r="I89" s="48">
        <f t="shared" si="107"/>
        <v>0</v>
      </c>
      <c r="J89" s="48">
        <f t="shared" ref="J89:J91" si="108">K89+L89</f>
        <v>0</v>
      </c>
      <c r="K89" s="48">
        <f t="shared" si="107"/>
        <v>0</v>
      </c>
      <c r="L89" s="48">
        <f t="shared" si="107"/>
        <v>0</v>
      </c>
      <c r="M89" s="48">
        <f t="shared" si="107"/>
        <v>0</v>
      </c>
      <c r="N89" s="48">
        <f t="shared" si="107"/>
        <v>0</v>
      </c>
      <c r="O89" s="48">
        <f t="shared" si="107"/>
        <v>1400000000</v>
      </c>
      <c r="P89" s="55">
        <f t="shared" ref="P89:P91" si="109">Q89+R89</f>
        <v>1400000000</v>
      </c>
      <c r="Q89" s="48">
        <f t="shared" si="107"/>
        <v>1400000000</v>
      </c>
      <c r="R89" s="48">
        <f t="shared" si="107"/>
        <v>0</v>
      </c>
      <c r="S89" s="48">
        <f t="shared" si="107"/>
        <v>0</v>
      </c>
      <c r="T89" s="48">
        <f t="shared" ref="T89:T91" si="110">O89-P89-S89</f>
        <v>0</v>
      </c>
      <c r="U89" s="48">
        <f t="shared" ref="U89:U91" si="111">H89+K89+Q89</f>
        <v>2948932000</v>
      </c>
      <c r="V89" s="55">
        <f t="shared" ref="V89:V91" si="112">F89-G89-H89+L89+R89</f>
        <v>0</v>
      </c>
      <c r="W89" s="55">
        <f t="shared" ref="W89:W91" si="113">E89+J89+P89</f>
        <v>14400000000</v>
      </c>
      <c r="X89" s="49"/>
      <c r="Y89" s="49"/>
      <c r="Z89" s="49"/>
    </row>
    <row r="90" spans="1:26" s="3" customFormat="1" ht="36.75" customHeight="1" x14ac:dyDescent="0.25">
      <c r="A90" s="64" t="s">
        <v>61</v>
      </c>
      <c r="B90" s="46" t="s">
        <v>109</v>
      </c>
      <c r="C90" s="47"/>
      <c r="D90" s="47"/>
      <c r="E90" s="48">
        <f>E91</f>
        <v>13000000000</v>
      </c>
      <c r="F90" s="48">
        <f t="shared" si="107"/>
        <v>1548932000</v>
      </c>
      <c r="G90" s="48">
        <f t="shared" si="107"/>
        <v>0</v>
      </c>
      <c r="H90" s="48">
        <f t="shared" si="107"/>
        <v>1548932000</v>
      </c>
      <c r="I90" s="48">
        <f t="shared" si="107"/>
        <v>0</v>
      </c>
      <c r="J90" s="48">
        <f t="shared" si="107"/>
        <v>0</v>
      </c>
      <c r="K90" s="48">
        <f t="shared" si="107"/>
        <v>0</v>
      </c>
      <c r="L90" s="48">
        <f t="shared" si="107"/>
        <v>0</v>
      </c>
      <c r="M90" s="48">
        <f t="shared" si="107"/>
        <v>0</v>
      </c>
      <c r="N90" s="48">
        <f t="shared" si="107"/>
        <v>0</v>
      </c>
      <c r="O90" s="48">
        <f t="shared" si="107"/>
        <v>1400000000</v>
      </c>
      <c r="P90" s="48">
        <f t="shared" si="107"/>
        <v>1400000000</v>
      </c>
      <c r="Q90" s="48">
        <f t="shared" si="107"/>
        <v>1400000000</v>
      </c>
      <c r="R90" s="48">
        <f t="shared" si="107"/>
        <v>0</v>
      </c>
      <c r="S90" s="48">
        <f t="shared" si="107"/>
        <v>0</v>
      </c>
      <c r="T90" s="48">
        <f t="shared" si="107"/>
        <v>0</v>
      </c>
      <c r="U90" s="48">
        <f t="shared" si="107"/>
        <v>2948932000</v>
      </c>
      <c r="V90" s="48">
        <f t="shared" ref="V90:W90" si="114">V91</f>
        <v>0</v>
      </c>
      <c r="W90" s="48">
        <f t="shared" si="114"/>
        <v>14400000000</v>
      </c>
      <c r="X90" s="49"/>
      <c r="Y90" s="49"/>
      <c r="Z90" s="49"/>
    </row>
    <row r="91" spans="1:26" ht="36.75" customHeight="1" x14ac:dyDescent="0.25">
      <c r="A91" s="61" t="s">
        <v>146</v>
      </c>
      <c r="B91" s="62" t="s">
        <v>84</v>
      </c>
      <c r="C91" s="57" t="s">
        <v>85</v>
      </c>
      <c r="D91" s="55">
        <v>24000000000</v>
      </c>
      <c r="E91" s="55">
        <v>13000000000</v>
      </c>
      <c r="F91" s="55">
        <v>1548932000</v>
      </c>
      <c r="G91" s="55"/>
      <c r="H91" s="55">
        <v>1548932000</v>
      </c>
      <c r="I91" s="55"/>
      <c r="J91" s="48">
        <f t="shared" si="108"/>
        <v>0</v>
      </c>
      <c r="K91" s="55"/>
      <c r="L91" s="55"/>
      <c r="M91" s="55"/>
      <c r="N91" s="55"/>
      <c r="O91" s="55">
        <v>1400000000</v>
      </c>
      <c r="P91" s="55">
        <f t="shared" si="109"/>
        <v>1400000000</v>
      </c>
      <c r="Q91" s="55">
        <v>1400000000</v>
      </c>
      <c r="R91" s="55">
        <v>0</v>
      </c>
      <c r="S91" s="55"/>
      <c r="T91" s="48">
        <f t="shared" si="110"/>
        <v>0</v>
      </c>
      <c r="U91" s="48">
        <f t="shared" si="111"/>
        <v>2948932000</v>
      </c>
      <c r="V91" s="55">
        <f t="shared" si="112"/>
        <v>0</v>
      </c>
      <c r="W91" s="55">
        <f t="shared" si="113"/>
        <v>14400000000</v>
      </c>
      <c r="X91" s="29"/>
      <c r="Y91" s="29"/>
      <c r="Z91" s="29"/>
    </row>
    <row r="92" spans="1:26" s="123" customFormat="1" ht="49.8" customHeight="1" x14ac:dyDescent="0.3">
      <c r="A92" s="118" t="s">
        <v>156</v>
      </c>
      <c r="B92" s="119" t="s">
        <v>157</v>
      </c>
      <c r="C92" s="120"/>
      <c r="D92" s="120"/>
      <c r="E92" s="121">
        <f>E93</f>
        <v>115709871739</v>
      </c>
      <c r="F92" s="121">
        <f t="shared" ref="F92:W92" si="115">F93</f>
        <v>801903638</v>
      </c>
      <c r="G92" s="121">
        <f t="shared" si="115"/>
        <v>2876000</v>
      </c>
      <c r="H92" s="121">
        <f t="shared" si="115"/>
        <v>287233764</v>
      </c>
      <c r="I92" s="121">
        <f t="shared" si="115"/>
        <v>0</v>
      </c>
      <c r="J92" s="121">
        <f t="shared" si="115"/>
        <v>0</v>
      </c>
      <c r="K92" s="121">
        <f t="shared" si="115"/>
        <v>0</v>
      </c>
      <c r="L92" s="121">
        <f t="shared" si="115"/>
        <v>0</v>
      </c>
      <c r="M92" s="121">
        <f t="shared" si="115"/>
        <v>0</v>
      </c>
      <c r="N92" s="121">
        <f t="shared" si="115"/>
        <v>0</v>
      </c>
      <c r="O92" s="121">
        <f t="shared" si="115"/>
        <v>0</v>
      </c>
      <c r="P92" s="121">
        <f t="shared" si="115"/>
        <v>0</v>
      </c>
      <c r="Q92" s="121">
        <f t="shared" si="115"/>
        <v>0</v>
      </c>
      <c r="R92" s="121">
        <f t="shared" si="115"/>
        <v>0</v>
      </c>
      <c r="S92" s="121">
        <f t="shared" si="115"/>
        <v>0</v>
      </c>
      <c r="T92" s="121">
        <f t="shared" si="115"/>
        <v>0</v>
      </c>
      <c r="U92" s="121">
        <f t="shared" si="115"/>
        <v>287233764</v>
      </c>
      <c r="V92" s="121">
        <f t="shared" si="115"/>
        <v>511793874</v>
      </c>
      <c r="W92" s="121">
        <f t="shared" si="115"/>
        <v>115706995739</v>
      </c>
      <c r="X92" s="122"/>
      <c r="Y92" s="122"/>
      <c r="Z92" s="122"/>
    </row>
    <row r="93" spans="1:26" s="3" customFormat="1" ht="36.75" customHeight="1" x14ac:dyDescent="0.25">
      <c r="A93" s="34">
        <v>280</v>
      </c>
      <c r="B93" s="46" t="s">
        <v>117</v>
      </c>
      <c r="C93" s="47"/>
      <c r="D93" s="47"/>
      <c r="E93" s="48">
        <f>E94</f>
        <v>115709871739</v>
      </c>
      <c r="F93" s="48">
        <f t="shared" ref="F93:W93" si="116">F94</f>
        <v>801903638</v>
      </c>
      <c r="G93" s="48">
        <f t="shared" si="116"/>
        <v>2876000</v>
      </c>
      <c r="H93" s="48">
        <f t="shared" si="116"/>
        <v>287233764</v>
      </c>
      <c r="I93" s="48">
        <f t="shared" si="116"/>
        <v>0</v>
      </c>
      <c r="J93" s="48">
        <f t="shared" si="116"/>
        <v>0</v>
      </c>
      <c r="K93" s="48">
        <f t="shared" si="116"/>
        <v>0</v>
      </c>
      <c r="L93" s="48">
        <f t="shared" si="116"/>
        <v>0</v>
      </c>
      <c r="M93" s="48">
        <f t="shared" si="116"/>
        <v>0</v>
      </c>
      <c r="N93" s="48">
        <f t="shared" si="116"/>
        <v>0</v>
      </c>
      <c r="O93" s="48">
        <f t="shared" si="116"/>
        <v>0</v>
      </c>
      <c r="P93" s="48">
        <f t="shared" si="116"/>
        <v>0</v>
      </c>
      <c r="Q93" s="48">
        <f t="shared" si="116"/>
        <v>0</v>
      </c>
      <c r="R93" s="48">
        <f t="shared" si="116"/>
        <v>0</v>
      </c>
      <c r="S93" s="48">
        <f t="shared" si="116"/>
        <v>0</v>
      </c>
      <c r="T93" s="48">
        <f t="shared" si="116"/>
        <v>0</v>
      </c>
      <c r="U93" s="48">
        <f t="shared" si="116"/>
        <v>287233764</v>
      </c>
      <c r="V93" s="48">
        <f t="shared" si="116"/>
        <v>511793874</v>
      </c>
      <c r="W93" s="48">
        <f t="shared" si="116"/>
        <v>115706995739</v>
      </c>
      <c r="X93" s="49"/>
      <c r="Y93" s="49"/>
      <c r="Z93" s="49"/>
    </row>
    <row r="94" spans="1:26" s="3" customFormat="1" ht="36.75" customHeight="1" x14ac:dyDescent="0.25">
      <c r="A94" s="34">
        <v>283</v>
      </c>
      <c r="B94" s="46" t="s">
        <v>28</v>
      </c>
      <c r="C94" s="47" t="s">
        <v>23</v>
      </c>
      <c r="D94" s="47"/>
      <c r="E94" s="48">
        <f>E95</f>
        <v>115709871739</v>
      </c>
      <c r="F94" s="48">
        <f>F95</f>
        <v>801903638</v>
      </c>
      <c r="G94" s="48">
        <f>G95</f>
        <v>2876000</v>
      </c>
      <c r="H94" s="48">
        <f>H95</f>
        <v>287233764</v>
      </c>
      <c r="I94" s="48">
        <f>I95</f>
        <v>0</v>
      </c>
      <c r="J94" s="48">
        <f>K94+L94</f>
        <v>0</v>
      </c>
      <c r="K94" s="48">
        <f>K95</f>
        <v>0</v>
      </c>
      <c r="L94" s="48">
        <f>L95</f>
        <v>0</v>
      </c>
      <c r="M94" s="48">
        <f>M95</f>
        <v>0</v>
      </c>
      <c r="N94" s="48">
        <f>N95</f>
        <v>0</v>
      </c>
      <c r="O94" s="48">
        <f>O95</f>
        <v>0</v>
      </c>
      <c r="P94" s="48">
        <f>Q94+R94</f>
        <v>0</v>
      </c>
      <c r="Q94" s="48">
        <f>Q95</f>
        <v>0</v>
      </c>
      <c r="R94" s="48">
        <f>R95</f>
        <v>0</v>
      </c>
      <c r="S94" s="48">
        <f>S95</f>
        <v>0</v>
      </c>
      <c r="T94" s="48">
        <f>O94-P94-S94</f>
        <v>0</v>
      </c>
      <c r="U94" s="48">
        <f>H94+K94+Q94</f>
        <v>287233764</v>
      </c>
      <c r="V94" s="48">
        <f>F94-G94-H94+L94+R94</f>
        <v>511793874</v>
      </c>
      <c r="W94" s="48">
        <f>E94-G94+J94+P94</f>
        <v>115706995739</v>
      </c>
      <c r="X94" s="49"/>
      <c r="Y94" s="49"/>
      <c r="Z94" s="49"/>
    </row>
    <row r="95" spans="1:26" s="3" customFormat="1" ht="36.75" customHeight="1" x14ac:dyDescent="0.25">
      <c r="A95" s="34">
        <v>1</v>
      </c>
      <c r="B95" s="46" t="s">
        <v>109</v>
      </c>
      <c r="C95" s="47"/>
      <c r="D95" s="47"/>
      <c r="E95" s="48">
        <f>SUM(E96:E97)</f>
        <v>115709871739</v>
      </c>
      <c r="F95" s="48">
        <f t="shared" ref="F95:W95" si="117">SUM(F96:F97)</f>
        <v>801903638</v>
      </c>
      <c r="G95" s="48">
        <f t="shared" si="117"/>
        <v>2876000</v>
      </c>
      <c r="H95" s="48">
        <f t="shared" si="117"/>
        <v>287233764</v>
      </c>
      <c r="I95" s="48">
        <f t="shared" si="117"/>
        <v>0</v>
      </c>
      <c r="J95" s="48">
        <f t="shared" si="117"/>
        <v>0</v>
      </c>
      <c r="K95" s="48">
        <f t="shared" si="117"/>
        <v>0</v>
      </c>
      <c r="L95" s="48">
        <f t="shared" si="117"/>
        <v>0</v>
      </c>
      <c r="M95" s="48">
        <f t="shared" si="117"/>
        <v>0</v>
      </c>
      <c r="N95" s="48">
        <f t="shared" si="117"/>
        <v>0</v>
      </c>
      <c r="O95" s="48">
        <f t="shared" si="117"/>
        <v>0</v>
      </c>
      <c r="P95" s="48">
        <f t="shared" si="117"/>
        <v>0</v>
      </c>
      <c r="Q95" s="48">
        <f t="shared" si="117"/>
        <v>0</v>
      </c>
      <c r="R95" s="48">
        <f t="shared" si="117"/>
        <v>0</v>
      </c>
      <c r="S95" s="48">
        <f t="shared" si="117"/>
        <v>0</v>
      </c>
      <c r="T95" s="48">
        <f t="shared" si="117"/>
        <v>0</v>
      </c>
      <c r="U95" s="48">
        <f t="shared" si="117"/>
        <v>287233764</v>
      </c>
      <c r="V95" s="48">
        <f t="shared" si="117"/>
        <v>511793874</v>
      </c>
      <c r="W95" s="48">
        <f t="shared" si="117"/>
        <v>115706995739</v>
      </c>
      <c r="X95" s="76"/>
      <c r="Y95" s="49"/>
      <c r="Z95" s="49"/>
    </row>
    <row r="96" spans="1:26" s="16" customFormat="1" ht="36.75" customHeight="1" x14ac:dyDescent="0.25">
      <c r="A96" s="77">
        <v>1.1000000000000001</v>
      </c>
      <c r="B96" s="78" t="s">
        <v>51</v>
      </c>
      <c r="C96" s="79" t="s">
        <v>52</v>
      </c>
      <c r="D96" s="55">
        <v>75000000000</v>
      </c>
      <c r="E96" s="80">
        <v>66800377999</v>
      </c>
      <c r="F96" s="80">
        <v>44827000</v>
      </c>
      <c r="G96" s="80">
        <v>2876000</v>
      </c>
      <c r="H96" s="80"/>
      <c r="I96" s="80"/>
      <c r="J96" s="81">
        <f>K96+L96</f>
        <v>0</v>
      </c>
      <c r="K96" s="80"/>
      <c r="L96" s="80"/>
      <c r="M96" s="80"/>
      <c r="N96" s="80"/>
      <c r="O96" s="80"/>
      <c r="P96" s="80">
        <f>Q96+R96</f>
        <v>0</v>
      </c>
      <c r="Q96" s="80"/>
      <c r="R96" s="80"/>
      <c r="S96" s="80"/>
      <c r="T96" s="81">
        <f>O96-P96-S96</f>
        <v>0</v>
      </c>
      <c r="U96" s="81">
        <f>H96+K96+Q96</f>
        <v>0</v>
      </c>
      <c r="V96" s="80">
        <f>F96-G96-H96+L96+R96</f>
        <v>41951000</v>
      </c>
      <c r="W96" s="80">
        <f>E96-G96+J96+P96</f>
        <v>66797501999</v>
      </c>
      <c r="X96" s="82"/>
      <c r="Y96" s="82"/>
      <c r="Z96" s="82"/>
    </row>
    <row r="97" spans="1:26" s="16" customFormat="1" ht="36.75" customHeight="1" x14ac:dyDescent="0.25">
      <c r="A97" s="77">
        <v>1.2</v>
      </c>
      <c r="B97" s="78" t="s">
        <v>53</v>
      </c>
      <c r="C97" s="79" t="s">
        <v>54</v>
      </c>
      <c r="D97" s="55">
        <v>50000000000</v>
      </c>
      <c r="E97" s="80">
        <v>48909493740</v>
      </c>
      <c r="F97" s="80">
        <v>757076638</v>
      </c>
      <c r="G97" s="80"/>
      <c r="H97" s="80">
        <v>287233764</v>
      </c>
      <c r="I97" s="80"/>
      <c r="J97" s="81">
        <f>K97+L97</f>
        <v>0</v>
      </c>
      <c r="K97" s="80"/>
      <c r="L97" s="80"/>
      <c r="M97" s="80"/>
      <c r="N97" s="80"/>
      <c r="O97" s="80"/>
      <c r="P97" s="80">
        <f>Q97+R97</f>
        <v>0</v>
      </c>
      <c r="Q97" s="80"/>
      <c r="R97" s="80"/>
      <c r="S97" s="80"/>
      <c r="T97" s="81">
        <f>O97-P97-S97</f>
        <v>0</v>
      </c>
      <c r="U97" s="81">
        <f>H97+K97+Q97</f>
        <v>287233764</v>
      </c>
      <c r="V97" s="80">
        <f>F97-G97-H97+L97+R97</f>
        <v>469842874</v>
      </c>
      <c r="W97" s="80">
        <f>E97+J97+P97</f>
        <v>48909493740</v>
      </c>
      <c r="X97" s="82"/>
      <c r="Y97" s="82"/>
      <c r="Z97" s="82"/>
    </row>
    <row r="98" spans="1:26" s="3" customFormat="1" ht="36.75" customHeight="1" x14ac:dyDescent="0.25">
      <c r="A98" s="34" t="s">
        <v>130</v>
      </c>
      <c r="B98" s="46" t="s">
        <v>115</v>
      </c>
      <c r="C98" s="47"/>
      <c r="D98" s="47"/>
      <c r="E98" s="48">
        <f>E99+E106</f>
        <v>91740397723</v>
      </c>
      <c r="F98" s="48">
        <f t="shared" ref="F98:S98" si="118">F99+F106</f>
        <v>21674387000</v>
      </c>
      <c r="G98" s="48">
        <f t="shared" si="118"/>
        <v>0</v>
      </c>
      <c r="H98" s="48">
        <f t="shared" si="118"/>
        <v>20517705176</v>
      </c>
      <c r="I98" s="48">
        <f t="shared" si="118"/>
        <v>0</v>
      </c>
      <c r="J98" s="48">
        <f t="shared" si="100"/>
        <v>0</v>
      </c>
      <c r="K98" s="48">
        <f t="shared" si="118"/>
        <v>0</v>
      </c>
      <c r="L98" s="48">
        <f t="shared" si="118"/>
        <v>0</v>
      </c>
      <c r="M98" s="48">
        <f t="shared" si="118"/>
        <v>0</v>
      </c>
      <c r="N98" s="48">
        <f t="shared" si="118"/>
        <v>0</v>
      </c>
      <c r="O98" s="48">
        <f t="shared" si="118"/>
        <v>52835080000</v>
      </c>
      <c r="P98" s="48">
        <f t="shared" si="104"/>
        <v>50869168783</v>
      </c>
      <c r="Q98" s="48">
        <f t="shared" si="118"/>
        <v>45723511783</v>
      </c>
      <c r="R98" s="48">
        <f t="shared" si="118"/>
        <v>5145657000</v>
      </c>
      <c r="S98" s="48">
        <f t="shared" si="118"/>
        <v>1564166000</v>
      </c>
      <c r="T98" s="48">
        <f t="shared" si="93"/>
        <v>401745217</v>
      </c>
      <c r="U98" s="48">
        <f t="shared" si="101"/>
        <v>66241216959</v>
      </c>
      <c r="V98" s="48">
        <f t="shared" ref="V98:V126" si="119">F98-G98-H98+L98+R98</f>
        <v>6302338824</v>
      </c>
      <c r="W98" s="48">
        <f t="shared" si="102"/>
        <v>142609566506</v>
      </c>
      <c r="X98" s="49"/>
      <c r="Y98" s="49"/>
      <c r="Z98" s="49"/>
    </row>
    <row r="99" spans="1:26" s="3" customFormat="1" ht="36.75" customHeight="1" x14ac:dyDescent="0.25">
      <c r="A99" s="50" t="s">
        <v>106</v>
      </c>
      <c r="B99" s="46" t="s">
        <v>107</v>
      </c>
      <c r="C99" s="47"/>
      <c r="D99" s="47"/>
      <c r="E99" s="48">
        <f>E100+E103</f>
        <v>11580000000</v>
      </c>
      <c r="F99" s="48">
        <f t="shared" ref="F99:S99" si="120">F100+F103</f>
        <v>0</v>
      </c>
      <c r="G99" s="48">
        <f t="shared" si="120"/>
        <v>0</v>
      </c>
      <c r="H99" s="48">
        <f t="shared" si="120"/>
        <v>0</v>
      </c>
      <c r="I99" s="48">
        <f t="shared" si="120"/>
        <v>0</v>
      </c>
      <c r="J99" s="48">
        <f t="shared" si="100"/>
        <v>0</v>
      </c>
      <c r="K99" s="48">
        <f t="shared" si="120"/>
        <v>0</v>
      </c>
      <c r="L99" s="48">
        <f t="shared" si="120"/>
        <v>0</v>
      </c>
      <c r="M99" s="48">
        <f t="shared" si="120"/>
        <v>0</v>
      </c>
      <c r="N99" s="48">
        <f t="shared" si="120"/>
        <v>0</v>
      </c>
      <c r="O99" s="48">
        <f t="shared" si="120"/>
        <v>2020874000</v>
      </c>
      <c r="P99" s="48">
        <f t="shared" si="104"/>
        <v>2020874000</v>
      </c>
      <c r="Q99" s="48">
        <f t="shared" si="120"/>
        <v>2020874000</v>
      </c>
      <c r="R99" s="48">
        <f t="shared" si="120"/>
        <v>0</v>
      </c>
      <c r="S99" s="48">
        <f t="shared" si="120"/>
        <v>0</v>
      </c>
      <c r="T99" s="48">
        <f t="shared" si="93"/>
        <v>0</v>
      </c>
      <c r="U99" s="48">
        <f t="shared" si="101"/>
        <v>2020874000</v>
      </c>
      <c r="V99" s="48">
        <f t="shared" si="119"/>
        <v>0</v>
      </c>
      <c r="W99" s="48">
        <f t="shared" si="102"/>
        <v>13600874000</v>
      </c>
      <c r="X99" s="49"/>
      <c r="Y99" s="49"/>
      <c r="Z99" s="49"/>
    </row>
    <row r="100" spans="1:26" s="3" customFormat="1" ht="36.75" customHeight="1" x14ac:dyDescent="0.25">
      <c r="A100" s="50" t="s">
        <v>114</v>
      </c>
      <c r="B100" s="46" t="s">
        <v>25</v>
      </c>
      <c r="C100" s="47"/>
      <c r="D100" s="47"/>
      <c r="E100" s="48">
        <f>E101</f>
        <v>0</v>
      </c>
      <c r="F100" s="48">
        <f t="shared" ref="F100:S100" si="121">F101</f>
        <v>0</v>
      </c>
      <c r="G100" s="48">
        <f t="shared" si="121"/>
        <v>0</v>
      </c>
      <c r="H100" s="48">
        <f t="shared" si="121"/>
        <v>0</v>
      </c>
      <c r="I100" s="48">
        <f t="shared" si="121"/>
        <v>0</v>
      </c>
      <c r="J100" s="48">
        <f t="shared" si="100"/>
        <v>0</v>
      </c>
      <c r="K100" s="48">
        <f t="shared" si="121"/>
        <v>0</v>
      </c>
      <c r="L100" s="48">
        <f t="shared" si="121"/>
        <v>0</v>
      </c>
      <c r="M100" s="48">
        <f t="shared" si="121"/>
        <v>0</v>
      </c>
      <c r="N100" s="48">
        <f t="shared" si="121"/>
        <v>0</v>
      </c>
      <c r="O100" s="48">
        <f t="shared" si="121"/>
        <v>2000000000</v>
      </c>
      <c r="P100" s="48">
        <f t="shared" si="104"/>
        <v>2000000000</v>
      </c>
      <c r="Q100" s="48">
        <f t="shared" si="121"/>
        <v>2000000000</v>
      </c>
      <c r="R100" s="48">
        <f t="shared" si="121"/>
        <v>0</v>
      </c>
      <c r="S100" s="48">
        <f t="shared" si="121"/>
        <v>0</v>
      </c>
      <c r="T100" s="48">
        <f t="shared" si="93"/>
        <v>0</v>
      </c>
      <c r="U100" s="48">
        <f t="shared" si="101"/>
        <v>2000000000</v>
      </c>
      <c r="V100" s="48">
        <f t="shared" si="119"/>
        <v>0</v>
      </c>
      <c r="W100" s="48">
        <f t="shared" si="102"/>
        <v>2000000000</v>
      </c>
      <c r="X100" s="49"/>
      <c r="Y100" s="49"/>
      <c r="Z100" s="49"/>
    </row>
    <row r="101" spans="1:26" s="3" customFormat="1" ht="36.75" customHeight="1" x14ac:dyDescent="0.25">
      <c r="A101" s="34">
        <v>1</v>
      </c>
      <c r="B101" s="46" t="s">
        <v>109</v>
      </c>
      <c r="C101" s="47"/>
      <c r="D101" s="47"/>
      <c r="E101" s="48">
        <f>E102</f>
        <v>0</v>
      </c>
      <c r="F101" s="48">
        <f t="shared" ref="F101:S101" si="122">F102</f>
        <v>0</v>
      </c>
      <c r="G101" s="48">
        <f t="shared" si="122"/>
        <v>0</v>
      </c>
      <c r="H101" s="48">
        <f t="shared" si="122"/>
        <v>0</v>
      </c>
      <c r="I101" s="48">
        <f t="shared" si="122"/>
        <v>0</v>
      </c>
      <c r="J101" s="48">
        <f t="shared" si="100"/>
        <v>0</v>
      </c>
      <c r="K101" s="48">
        <f t="shared" si="122"/>
        <v>0</v>
      </c>
      <c r="L101" s="48">
        <f t="shared" si="122"/>
        <v>0</v>
      </c>
      <c r="M101" s="48">
        <f t="shared" si="122"/>
        <v>0</v>
      </c>
      <c r="N101" s="48">
        <f t="shared" si="122"/>
        <v>0</v>
      </c>
      <c r="O101" s="48">
        <f t="shared" si="122"/>
        <v>2000000000</v>
      </c>
      <c r="P101" s="48">
        <f t="shared" si="104"/>
        <v>2000000000</v>
      </c>
      <c r="Q101" s="48">
        <f t="shared" si="122"/>
        <v>2000000000</v>
      </c>
      <c r="R101" s="48">
        <f t="shared" si="122"/>
        <v>0</v>
      </c>
      <c r="S101" s="48">
        <f t="shared" si="122"/>
        <v>0</v>
      </c>
      <c r="T101" s="48">
        <f t="shared" si="93"/>
        <v>0</v>
      </c>
      <c r="U101" s="48">
        <f t="shared" si="101"/>
        <v>2000000000</v>
      </c>
      <c r="V101" s="48">
        <f t="shared" si="119"/>
        <v>0</v>
      </c>
      <c r="W101" s="48">
        <f t="shared" si="102"/>
        <v>2000000000</v>
      </c>
      <c r="X101" s="49"/>
      <c r="Y101" s="49"/>
      <c r="Z101" s="49"/>
    </row>
    <row r="102" spans="1:26" ht="36.75" customHeight="1" x14ac:dyDescent="0.25">
      <c r="A102" s="52">
        <v>1.1000000000000001</v>
      </c>
      <c r="B102" s="53" t="s">
        <v>41</v>
      </c>
      <c r="C102" s="54" t="s">
        <v>42</v>
      </c>
      <c r="D102" s="55">
        <v>11000000000</v>
      </c>
      <c r="E102" s="55"/>
      <c r="F102" s="55"/>
      <c r="G102" s="55"/>
      <c r="H102" s="55"/>
      <c r="I102" s="55"/>
      <c r="J102" s="48">
        <f t="shared" si="100"/>
        <v>0</v>
      </c>
      <c r="K102" s="55"/>
      <c r="L102" s="55"/>
      <c r="M102" s="55"/>
      <c r="N102" s="55"/>
      <c r="O102" s="55">
        <v>2000000000</v>
      </c>
      <c r="P102" s="55">
        <f t="shared" si="104"/>
        <v>2000000000</v>
      </c>
      <c r="Q102" s="55">
        <v>2000000000</v>
      </c>
      <c r="R102" s="55"/>
      <c r="S102" s="55"/>
      <c r="T102" s="48">
        <f t="shared" si="93"/>
        <v>0</v>
      </c>
      <c r="U102" s="48">
        <f t="shared" si="101"/>
        <v>2000000000</v>
      </c>
      <c r="V102" s="55">
        <f t="shared" si="119"/>
        <v>0</v>
      </c>
      <c r="W102" s="55">
        <f t="shared" si="102"/>
        <v>2000000000</v>
      </c>
      <c r="X102" s="29"/>
      <c r="Y102" s="29"/>
      <c r="Z102" s="29"/>
    </row>
    <row r="103" spans="1:26" s="3" customFormat="1" ht="36.75" customHeight="1" x14ac:dyDescent="0.25">
      <c r="A103" s="50" t="s">
        <v>124</v>
      </c>
      <c r="B103" s="46" t="s">
        <v>26</v>
      </c>
      <c r="C103" s="47" t="s">
        <v>23</v>
      </c>
      <c r="D103" s="47"/>
      <c r="E103" s="48">
        <f>E104</f>
        <v>11580000000</v>
      </c>
      <c r="F103" s="48">
        <f t="shared" ref="F103:S103" si="123">F104</f>
        <v>0</v>
      </c>
      <c r="G103" s="48">
        <f t="shared" si="123"/>
        <v>0</v>
      </c>
      <c r="H103" s="48">
        <f t="shared" si="123"/>
        <v>0</v>
      </c>
      <c r="I103" s="48">
        <f t="shared" si="123"/>
        <v>0</v>
      </c>
      <c r="J103" s="48">
        <f t="shared" si="100"/>
        <v>0</v>
      </c>
      <c r="K103" s="48">
        <f t="shared" si="123"/>
        <v>0</v>
      </c>
      <c r="L103" s="48">
        <f t="shared" si="123"/>
        <v>0</v>
      </c>
      <c r="M103" s="48">
        <f t="shared" si="123"/>
        <v>0</v>
      </c>
      <c r="N103" s="48">
        <f t="shared" si="123"/>
        <v>0</v>
      </c>
      <c r="O103" s="48">
        <f t="shared" si="123"/>
        <v>20874000</v>
      </c>
      <c r="P103" s="55">
        <f t="shared" si="104"/>
        <v>20874000</v>
      </c>
      <c r="Q103" s="48">
        <f t="shared" si="123"/>
        <v>20874000</v>
      </c>
      <c r="R103" s="48">
        <f t="shared" si="123"/>
        <v>0</v>
      </c>
      <c r="S103" s="48">
        <f t="shared" si="123"/>
        <v>0</v>
      </c>
      <c r="T103" s="48">
        <f t="shared" si="93"/>
        <v>0</v>
      </c>
      <c r="U103" s="48">
        <f t="shared" si="101"/>
        <v>20874000</v>
      </c>
      <c r="V103" s="55">
        <f t="shared" si="119"/>
        <v>0</v>
      </c>
      <c r="W103" s="55">
        <f t="shared" si="102"/>
        <v>11600874000</v>
      </c>
      <c r="X103" s="76">
        <f t="shared" ref="X103" si="124">X105</f>
        <v>0</v>
      </c>
      <c r="Y103" s="49"/>
      <c r="Z103" s="49"/>
    </row>
    <row r="104" spans="1:26" s="3" customFormat="1" ht="36.75" customHeight="1" x14ac:dyDescent="0.25">
      <c r="A104" s="50">
        <v>1</v>
      </c>
      <c r="B104" s="46" t="s">
        <v>109</v>
      </c>
      <c r="C104" s="47"/>
      <c r="D104" s="47"/>
      <c r="E104" s="48">
        <f>E105</f>
        <v>11580000000</v>
      </c>
      <c r="F104" s="48">
        <f t="shared" ref="F104:S104" si="125">F105</f>
        <v>0</v>
      </c>
      <c r="G104" s="48">
        <f t="shared" si="125"/>
        <v>0</v>
      </c>
      <c r="H104" s="48">
        <f t="shared" si="125"/>
        <v>0</v>
      </c>
      <c r="I104" s="48">
        <f t="shared" si="125"/>
        <v>0</v>
      </c>
      <c r="J104" s="48">
        <f t="shared" si="100"/>
        <v>0</v>
      </c>
      <c r="K104" s="48">
        <f t="shared" si="125"/>
        <v>0</v>
      </c>
      <c r="L104" s="48">
        <f t="shared" si="125"/>
        <v>0</v>
      </c>
      <c r="M104" s="48">
        <f t="shared" si="125"/>
        <v>0</v>
      </c>
      <c r="N104" s="48">
        <f t="shared" si="125"/>
        <v>0</v>
      </c>
      <c r="O104" s="48">
        <f t="shared" si="125"/>
        <v>20874000</v>
      </c>
      <c r="P104" s="48">
        <f t="shared" si="104"/>
        <v>20874000</v>
      </c>
      <c r="Q104" s="48">
        <f t="shared" si="125"/>
        <v>20874000</v>
      </c>
      <c r="R104" s="48">
        <f t="shared" si="125"/>
        <v>0</v>
      </c>
      <c r="S104" s="48">
        <f t="shared" si="125"/>
        <v>0</v>
      </c>
      <c r="T104" s="48">
        <f t="shared" si="93"/>
        <v>0</v>
      </c>
      <c r="U104" s="48">
        <f t="shared" si="101"/>
        <v>20874000</v>
      </c>
      <c r="V104" s="48">
        <f t="shared" si="119"/>
        <v>0</v>
      </c>
      <c r="W104" s="48">
        <f t="shared" si="102"/>
        <v>11600874000</v>
      </c>
      <c r="X104" s="83"/>
      <c r="Y104" s="49"/>
      <c r="Z104" s="49"/>
    </row>
    <row r="105" spans="1:26" ht="36.75" customHeight="1" x14ac:dyDescent="0.25">
      <c r="A105" s="52">
        <v>1.1000000000000001</v>
      </c>
      <c r="B105" s="56" t="s">
        <v>45</v>
      </c>
      <c r="C105" s="57" t="s">
        <v>46</v>
      </c>
      <c r="D105" s="55">
        <v>12374400000</v>
      </c>
      <c r="E105" s="55">
        <v>11580000000</v>
      </c>
      <c r="F105" s="55"/>
      <c r="G105" s="55"/>
      <c r="H105" s="55"/>
      <c r="I105" s="55"/>
      <c r="J105" s="48">
        <f t="shared" si="100"/>
        <v>0</v>
      </c>
      <c r="K105" s="55"/>
      <c r="L105" s="55"/>
      <c r="M105" s="55"/>
      <c r="N105" s="55"/>
      <c r="O105" s="55">
        <v>20874000</v>
      </c>
      <c r="P105" s="55">
        <f t="shared" si="104"/>
        <v>20874000</v>
      </c>
      <c r="Q105" s="55">
        <v>20874000</v>
      </c>
      <c r="R105" s="55"/>
      <c r="S105" s="55"/>
      <c r="T105" s="48">
        <f t="shared" si="93"/>
        <v>0</v>
      </c>
      <c r="U105" s="48">
        <f t="shared" si="101"/>
        <v>20874000</v>
      </c>
      <c r="V105" s="55">
        <f t="shared" si="119"/>
        <v>0</v>
      </c>
      <c r="W105" s="55">
        <f t="shared" si="102"/>
        <v>11600874000</v>
      </c>
      <c r="X105" s="29"/>
      <c r="Y105" s="29"/>
      <c r="Z105" s="29"/>
    </row>
    <row r="106" spans="1:26" ht="36.75" customHeight="1" x14ac:dyDescent="0.25">
      <c r="A106" s="34">
        <v>280</v>
      </c>
      <c r="B106" s="51" t="s">
        <v>110</v>
      </c>
      <c r="C106" s="47"/>
      <c r="D106" s="47"/>
      <c r="E106" s="48">
        <f>E107+E116+E121</f>
        <v>80160397723</v>
      </c>
      <c r="F106" s="48">
        <f t="shared" ref="F106:S106" si="126">F107+F116+F121</f>
        <v>21674387000</v>
      </c>
      <c r="G106" s="48">
        <f t="shared" si="126"/>
        <v>0</v>
      </c>
      <c r="H106" s="48">
        <f t="shared" si="126"/>
        <v>20517705176</v>
      </c>
      <c r="I106" s="48">
        <f t="shared" si="126"/>
        <v>0</v>
      </c>
      <c r="J106" s="48">
        <f t="shared" si="100"/>
        <v>0</v>
      </c>
      <c r="K106" s="48">
        <f t="shared" si="126"/>
        <v>0</v>
      </c>
      <c r="L106" s="48">
        <f t="shared" si="126"/>
        <v>0</v>
      </c>
      <c r="M106" s="48">
        <f t="shared" si="126"/>
        <v>0</v>
      </c>
      <c r="N106" s="48">
        <f t="shared" si="126"/>
        <v>0</v>
      </c>
      <c r="O106" s="48">
        <f t="shared" si="126"/>
        <v>50814206000</v>
      </c>
      <c r="P106" s="48">
        <f t="shared" si="104"/>
        <v>48848294783</v>
      </c>
      <c r="Q106" s="48">
        <f t="shared" si="126"/>
        <v>43702637783</v>
      </c>
      <c r="R106" s="48">
        <f t="shared" si="126"/>
        <v>5145657000</v>
      </c>
      <c r="S106" s="48">
        <f t="shared" si="126"/>
        <v>1564166000</v>
      </c>
      <c r="T106" s="48">
        <f t="shared" si="93"/>
        <v>401745217</v>
      </c>
      <c r="U106" s="48">
        <f t="shared" si="101"/>
        <v>64220342959</v>
      </c>
      <c r="V106" s="48">
        <f t="shared" si="119"/>
        <v>6302338824</v>
      </c>
      <c r="W106" s="48">
        <f t="shared" si="102"/>
        <v>129008692506</v>
      </c>
      <c r="X106" s="29"/>
      <c r="Y106" s="29"/>
      <c r="Z106" s="29"/>
    </row>
    <row r="107" spans="1:26" s="3" customFormat="1" ht="36.75" customHeight="1" x14ac:dyDescent="0.25">
      <c r="A107" s="34">
        <v>292</v>
      </c>
      <c r="B107" s="51" t="s">
        <v>29</v>
      </c>
      <c r="C107" s="47"/>
      <c r="D107" s="47"/>
      <c r="E107" s="48">
        <f>E108</f>
        <v>74151573723</v>
      </c>
      <c r="F107" s="48">
        <f t="shared" ref="F107:S107" si="127">F108</f>
        <v>18799262000</v>
      </c>
      <c r="G107" s="48">
        <f t="shared" si="127"/>
        <v>0</v>
      </c>
      <c r="H107" s="48">
        <f t="shared" si="127"/>
        <v>17642580176</v>
      </c>
      <c r="I107" s="48">
        <f t="shared" si="127"/>
        <v>0</v>
      </c>
      <c r="J107" s="48">
        <f t="shared" si="100"/>
        <v>0</v>
      </c>
      <c r="K107" s="48">
        <f t="shared" si="127"/>
        <v>0</v>
      </c>
      <c r="L107" s="48">
        <f t="shared" si="127"/>
        <v>0</v>
      </c>
      <c r="M107" s="48">
        <f t="shared" si="127"/>
        <v>0</v>
      </c>
      <c r="N107" s="48">
        <f t="shared" si="127"/>
        <v>0</v>
      </c>
      <c r="O107" s="48">
        <f t="shared" si="127"/>
        <v>39437496000</v>
      </c>
      <c r="P107" s="48">
        <f t="shared" si="104"/>
        <v>37873330000</v>
      </c>
      <c r="Q107" s="48">
        <f t="shared" si="127"/>
        <v>33288673000</v>
      </c>
      <c r="R107" s="48">
        <f t="shared" si="127"/>
        <v>4584657000</v>
      </c>
      <c r="S107" s="48">
        <f t="shared" si="127"/>
        <v>1564166000</v>
      </c>
      <c r="T107" s="48">
        <f t="shared" si="93"/>
        <v>0</v>
      </c>
      <c r="U107" s="48">
        <f t="shared" si="101"/>
        <v>50931253176</v>
      </c>
      <c r="V107" s="48">
        <f t="shared" si="119"/>
        <v>5741338824</v>
      </c>
      <c r="W107" s="48">
        <f t="shared" si="102"/>
        <v>112024903723</v>
      </c>
      <c r="X107" s="49"/>
      <c r="Y107" s="49"/>
      <c r="Z107" s="49"/>
    </row>
    <row r="108" spans="1:26" s="3" customFormat="1" ht="36.75" customHeight="1" x14ac:dyDescent="0.25">
      <c r="A108" s="34">
        <v>1</v>
      </c>
      <c r="B108" s="51" t="s">
        <v>109</v>
      </c>
      <c r="C108" s="47"/>
      <c r="D108" s="47"/>
      <c r="E108" s="48">
        <f>E109+E110+E111+E112+E113+E114+E115</f>
        <v>74151573723</v>
      </c>
      <c r="F108" s="48">
        <f t="shared" ref="F108:X108" si="128">F109+F110+F111+F112+F113+F114+F115</f>
        <v>18799262000</v>
      </c>
      <c r="G108" s="48">
        <f t="shared" si="128"/>
        <v>0</v>
      </c>
      <c r="H108" s="48">
        <f t="shared" si="128"/>
        <v>17642580176</v>
      </c>
      <c r="I108" s="48">
        <f t="shared" si="128"/>
        <v>0</v>
      </c>
      <c r="J108" s="48">
        <f t="shared" si="100"/>
        <v>0</v>
      </c>
      <c r="K108" s="48">
        <f t="shared" si="128"/>
        <v>0</v>
      </c>
      <c r="L108" s="48">
        <f t="shared" si="128"/>
        <v>0</v>
      </c>
      <c r="M108" s="48">
        <f t="shared" si="128"/>
        <v>0</v>
      </c>
      <c r="N108" s="48">
        <f t="shared" si="128"/>
        <v>0</v>
      </c>
      <c r="O108" s="48">
        <f t="shared" si="128"/>
        <v>39437496000</v>
      </c>
      <c r="P108" s="48">
        <f t="shared" si="104"/>
        <v>37873330000</v>
      </c>
      <c r="Q108" s="48">
        <f t="shared" si="128"/>
        <v>33288673000</v>
      </c>
      <c r="R108" s="48">
        <f t="shared" si="128"/>
        <v>4584657000</v>
      </c>
      <c r="S108" s="48">
        <f t="shared" si="128"/>
        <v>1564166000</v>
      </c>
      <c r="T108" s="48">
        <f t="shared" si="93"/>
        <v>0</v>
      </c>
      <c r="U108" s="48">
        <f t="shared" si="101"/>
        <v>50931253176</v>
      </c>
      <c r="V108" s="48">
        <f t="shared" si="119"/>
        <v>5741338824</v>
      </c>
      <c r="W108" s="48">
        <f t="shared" si="102"/>
        <v>112024903723</v>
      </c>
      <c r="X108" s="76">
        <f t="shared" si="128"/>
        <v>0</v>
      </c>
      <c r="Y108" s="49"/>
      <c r="Z108" s="49"/>
    </row>
    <row r="109" spans="1:26" ht="36.75" customHeight="1" x14ac:dyDescent="0.25">
      <c r="A109" s="61" t="s">
        <v>119</v>
      </c>
      <c r="B109" s="62" t="s">
        <v>62</v>
      </c>
      <c r="C109" s="63" t="s">
        <v>63</v>
      </c>
      <c r="D109" s="55">
        <v>10790000000</v>
      </c>
      <c r="E109" s="55">
        <v>7431767000</v>
      </c>
      <c r="F109" s="55"/>
      <c r="G109" s="55"/>
      <c r="H109" s="55"/>
      <c r="I109" s="55"/>
      <c r="J109" s="48">
        <f t="shared" si="100"/>
        <v>0</v>
      </c>
      <c r="K109" s="55"/>
      <c r="L109" s="55"/>
      <c r="M109" s="55"/>
      <c r="N109" s="55"/>
      <c r="O109" s="55">
        <v>287826000</v>
      </c>
      <c r="P109" s="55">
        <f t="shared" si="104"/>
        <v>287826000</v>
      </c>
      <c r="Q109" s="55">
        <v>287826000</v>
      </c>
      <c r="R109" s="55"/>
      <c r="S109" s="55"/>
      <c r="T109" s="48">
        <f t="shared" si="93"/>
        <v>0</v>
      </c>
      <c r="U109" s="48">
        <f t="shared" si="101"/>
        <v>287826000</v>
      </c>
      <c r="V109" s="55">
        <f t="shared" si="119"/>
        <v>0</v>
      </c>
      <c r="W109" s="55">
        <f t="shared" si="102"/>
        <v>7719593000</v>
      </c>
      <c r="X109" s="29"/>
      <c r="Y109" s="29"/>
      <c r="Z109" s="29"/>
    </row>
    <row r="110" spans="1:26" ht="36.75" customHeight="1" x14ac:dyDescent="0.25">
      <c r="A110" s="61" t="s">
        <v>120</v>
      </c>
      <c r="B110" s="62" t="s">
        <v>64</v>
      </c>
      <c r="C110" s="63" t="s">
        <v>65</v>
      </c>
      <c r="D110" s="55">
        <v>14777000000</v>
      </c>
      <c r="E110" s="55">
        <v>6933743723</v>
      </c>
      <c r="F110" s="55"/>
      <c r="G110" s="55"/>
      <c r="H110" s="55"/>
      <c r="I110" s="55"/>
      <c r="J110" s="48">
        <f t="shared" si="100"/>
        <v>0</v>
      </c>
      <c r="K110" s="55"/>
      <c r="L110" s="55"/>
      <c r="M110" s="55"/>
      <c r="N110" s="55"/>
      <c r="O110" s="55">
        <v>221000000</v>
      </c>
      <c r="P110" s="55">
        <f t="shared" si="104"/>
        <v>221000000</v>
      </c>
      <c r="Q110" s="55">
        <v>221000000</v>
      </c>
      <c r="R110" s="55"/>
      <c r="S110" s="55"/>
      <c r="T110" s="48">
        <f t="shared" si="93"/>
        <v>0</v>
      </c>
      <c r="U110" s="48">
        <f t="shared" si="101"/>
        <v>221000000</v>
      </c>
      <c r="V110" s="55">
        <f t="shared" si="119"/>
        <v>0</v>
      </c>
      <c r="W110" s="55">
        <f t="shared" si="102"/>
        <v>7154743723</v>
      </c>
      <c r="X110" s="29"/>
      <c r="Y110" s="29"/>
      <c r="Z110" s="29"/>
    </row>
    <row r="111" spans="1:26" ht="36.75" customHeight="1" x14ac:dyDescent="0.25">
      <c r="A111" s="59">
        <v>1.3</v>
      </c>
      <c r="B111" s="60" t="s">
        <v>66</v>
      </c>
      <c r="C111" s="61" t="s">
        <v>67</v>
      </c>
      <c r="D111" s="55">
        <v>14995000000</v>
      </c>
      <c r="E111" s="55">
        <v>10196063000</v>
      </c>
      <c r="F111" s="55">
        <v>1250011000</v>
      </c>
      <c r="G111" s="55"/>
      <c r="H111" s="55">
        <v>93329176</v>
      </c>
      <c r="I111" s="55"/>
      <c r="J111" s="48">
        <f t="shared" si="100"/>
        <v>0</v>
      </c>
      <c r="K111" s="55"/>
      <c r="L111" s="55"/>
      <c r="M111" s="55"/>
      <c r="N111" s="55"/>
      <c r="O111" s="55"/>
      <c r="P111" s="55">
        <f>Q111+R111</f>
        <v>0</v>
      </c>
      <c r="Q111" s="55"/>
      <c r="R111" s="55"/>
      <c r="S111" s="55"/>
      <c r="T111" s="48">
        <f t="shared" si="93"/>
        <v>0</v>
      </c>
      <c r="U111" s="48">
        <f t="shared" si="101"/>
        <v>93329176</v>
      </c>
      <c r="V111" s="55">
        <f t="shared" si="119"/>
        <v>1156681824</v>
      </c>
      <c r="W111" s="55">
        <f t="shared" si="102"/>
        <v>10196063000</v>
      </c>
      <c r="X111" s="29"/>
      <c r="Y111" s="29"/>
      <c r="Z111" s="29"/>
    </row>
    <row r="112" spans="1:26" s="12" customFormat="1" ht="36.75" customHeight="1" x14ac:dyDescent="0.25">
      <c r="A112" s="61" t="s">
        <v>121</v>
      </c>
      <c r="B112" s="62" t="s">
        <v>68</v>
      </c>
      <c r="C112" s="63" t="s">
        <v>69</v>
      </c>
      <c r="D112" s="55">
        <v>100000000000</v>
      </c>
      <c r="E112" s="55">
        <v>0</v>
      </c>
      <c r="F112" s="55">
        <v>0</v>
      </c>
      <c r="G112" s="55">
        <v>0</v>
      </c>
      <c r="H112" s="55">
        <v>0</v>
      </c>
      <c r="I112" s="55"/>
      <c r="J112" s="48">
        <f t="shared" si="100"/>
        <v>0</v>
      </c>
      <c r="K112" s="55"/>
      <c r="L112" s="55"/>
      <c r="M112" s="55"/>
      <c r="N112" s="55"/>
      <c r="O112" s="55">
        <v>17332571000</v>
      </c>
      <c r="P112" s="55">
        <f>Q112+R112</f>
        <v>15768405000</v>
      </c>
      <c r="Q112" s="55">
        <v>11563319000</v>
      </c>
      <c r="R112" s="55">
        <v>4205086000</v>
      </c>
      <c r="S112" s="55">
        <f>O112-P112</f>
        <v>1564166000</v>
      </c>
      <c r="T112" s="48"/>
      <c r="U112" s="48">
        <f t="shared" si="101"/>
        <v>11563319000</v>
      </c>
      <c r="V112" s="55">
        <f t="shared" si="119"/>
        <v>4205086000</v>
      </c>
      <c r="W112" s="55">
        <f t="shared" si="102"/>
        <v>15768405000</v>
      </c>
      <c r="X112" s="29"/>
      <c r="Y112" s="29"/>
      <c r="Z112" s="29"/>
    </row>
    <row r="113" spans="1:26" ht="36.75" customHeight="1" x14ac:dyDescent="0.25">
      <c r="A113" s="61" t="s">
        <v>126</v>
      </c>
      <c r="B113" s="60" t="s">
        <v>70</v>
      </c>
      <c r="C113" s="61" t="s">
        <v>71</v>
      </c>
      <c r="D113" s="55">
        <v>40000000000</v>
      </c>
      <c r="E113" s="55">
        <v>26000000000</v>
      </c>
      <c r="F113" s="55"/>
      <c r="G113" s="55"/>
      <c r="H113" s="55"/>
      <c r="I113" s="55"/>
      <c r="J113" s="48">
        <f t="shared" si="100"/>
        <v>0</v>
      </c>
      <c r="K113" s="55"/>
      <c r="L113" s="55"/>
      <c r="M113" s="55"/>
      <c r="N113" s="55"/>
      <c r="O113" s="55">
        <v>506347000</v>
      </c>
      <c r="P113" s="55">
        <f t="shared" ref="P113:P126" si="129">Q113+R113</f>
        <v>506347000</v>
      </c>
      <c r="Q113" s="55">
        <v>506347000</v>
      </c>
      <c r="R113" s="55"/>
      <c r="S113" s="55"/>
      <c r="T113" s="48">
        <f t="shared" si="93"/>
        <v>0</v>
      </c>
      <c r="U113" s="48">
        <f t="shared" si="101"/>
        <v>506347000</v>
      </c>
      <c r="V113" s="55">
        <f t="shared" si="119"/>
        <v>0</v>
      </c>
      <c r="W113" s="55">
        <f t="shared" si="102"/>
        <v>26506347000</v>
      </c>
      <c r="X113" s="29"/>
      <c r="Y113" s="29"/>
      <c r="Z113" s="29"/>
    </row>
    <row r="114" spans="1:26" ht="36.75" customHeight="1" x14ac:dyDescent="0.25">
      <c r="A114" s="59">
        <v>1.6</v>
      </c>
      <c r="B114" s="56" t="s">
        <v>72</v>
      </c>
      <c r="C114" s="57" t="s">
        <v>73</v>
      </c>
      <c r="D114" s="55">
        <v>4000000000</v>
      </c>
      <c r="E114" s="55">
        <v>3900000000</v>
      </c>
      <c r="F114" s="55"/>
      <c r="G114" s="55"/>
      <c r="H114" s="55"/>
      <c r="I114" s="55"/>
      <c r="J114" s="48">
        <f t="shared" si="100"/>
        <v>0</v>
      </c>
      <c r="K114" s="55"/>
      <c r="L114" s="55"/>
      <c r="M114" s="55"/>
      <c r="N114" s="55"/>
      <c r="O114" s="55">
        <v>25000000</v>
      </c>
      <c r="P114" s="55">
        <f t="shared" si="129"/>
        <v>25000000</v>
      </c>
      <c r="Q114" s="55">
        <v>25000000</v>
      </c>
      <c r="R114" s="55"/>
      <c r="S114" s="55"/>
      <c r="T114" s="48">
        <f t="shared" si="93"/>
        <v>0</v>
      </c>
      <c r="U114" s="48">
        <f t="shared" si="101"/>
        <v>25000000</v>
      </c>
      <c r="V114" s="55">
        <f t="shared" si="119"/>
        <v>0</v>
      </c>
      <c r="W114" s="55">
        <f t="shared" si="102"/>
        <v>3925000000</v>
      </c>
      <c r="X114" s="29"/>
      <c r="Y114" s="29"/>
      <c r="Z114" s="29"/>
    </row>
    <row r="115" spans="1:26" ht="36.75" customHeight="1" x14ac:dyDescent="0.25">
      <c r="A115" s="61" t="s">
        <v>127</v>
      </c>
      <c r="B115" s="60" t="s">
        <v>80</v>
      </c>
      <c r="C115" s="61" t="s">
        <v>81</v>
      </c>
      <c r="D115" s="55">
        <v>75000000000</v>
      </c>
      <c r="E115" s="55">
        <v>19690000000</v>
      </c>
      <c r="F115" s="55">
        <v>17549251000</v>
      </c>
      <c r="G115" s="55"/>
      <c r="H115" s="55">
        <v>17549251000</v>
      </c>
      <c r="I115" s="55"/>
      <c r="J115" s="48">
        <f t="shared" si="100"/>
        <v>0</v>
      </c>
      <c r="K115" s="55"/>
      <c r="L115" s="55"/>
      <c r="M115" s="55"/>
      <c r="N115" s="55"/>
      <c r="O115" s="55">
        <v>21064752000</v>
      </c>
      <c r="P115" s="55">
        <f>Q115+R115</f>
        <v>21064752000</v>
      </c>
      <c r="Q115" s="55">
        <v>20685181000</v>
      </c>
      <c r="R115" s="55">
        <v>379571000</v>
      </c>
      <c r="S115" s="55"/>
      <c r="T115" s="48">
        <f t="shared" si="93"/>
        <v>0</v>
      </c>
      <c r="U115" s="48">
        <f t="shared" si="101"/>
        <v>38234432000</v>
      </c>
      <c r="V115" s="55">
        <f t="shared" si="119"/>
        <v>379571000</v>
      </c>
      <c r="W115" s="55">
        <f t="shared" si="102"/>
        <v>40754752000</v>
      </c>
      <c r="X115" s="29"/>
      <c r="Y115" s="29"/>
      <c r="Z115" s="29"/>
    </row>
    <row r="116" spans="1:26" s="3" customFormat="1" ht="36.75" customHeight="1" x14ac:dyDescent="0.25">
      <c r="A116" s="64" t="s">
        <v>125</v>
      </c>
      <c r="B116" s="58" t="s">
        <v>31</v>
      </c>
      <c r="C116" s="68" t="s">
        <v>23</v>
      </c>
      <c r="D116" s="68"/>
      <c r="E116" s="48">
        <f>E117</f>
        <v>5162824000</v>
      </c>
      <c r="F116" s="48">
        <f t="shared" ref="F116:S116" si="130">F117</f>
        <v>2875125000</v>
      </c>
      <c r="G116" s="48">
        <f t="shared" si="130"/>
        <v>0</v>
      </c>
      <c r="H116" s="48">
        <f t="shared" si="130"/>
        <v>2875125000</v>
      </c>
      <c r="I116" s="48">
        <f t="shared" si="130"/>
        <v>0</v>
      </c>
      <c r="J116" s="48">
        <f t="shared" si="100"/>
        <v>0</v>
      </c>
      <c r="K116" s="48">
        <f t="shared" si="130"/>
        <v>0</v>
      </c>
      <c r="L116" s="48">
        <f t="shared" si="130"/>
        <v>0</v>
      </c>
      <c r="M116" s="48">
        <f t="shared" si="130"/>
        <v>0</v>
      </c>
      <c r="N116" s="48">
        <f t="shared" si="130"/>
        <v>0</v>
      </c>
      <c r="O116" s="48">
        <f t="shared" si="130"/>
        <v>9346588000</v>
      </c>
      <c r="P116" s="48">
        <f t="shared" si="129"/>
        <v>9282247275</v>
      </c>
      <c r="Q116" s="48">
        <f t="shared" si="130"/>
        <v>8721247275</v>
      </c>
      <c r="R116" s="48">
        <f t="shared" si="130"/>
        <v>561000000</v>
      </c>
      <c r="S116" s="48">
        <f t="shared" si="130"/>
        <v>0</v>
      </c>
      <c r="T116" s="48">
        <f t="shared" si="93"/>
        <v>64340725</v>
      </c>
      <c r="U116" s="48">
        <f t="shared" si="101"/>
        <v>11596372275</v>
      </c>
      <c r="V116" s="48">
        <f t="shared" si="119"/>
        <v>561000000</v>
      </c>
      <c r="W116" s="48">
        <f t="shared" si="102"/>
        <v>14445071275</v>
      </c>
      <c r="X116" s="49"/>
      <c r="Y116" s="49"/>
      <c r="Z116" s="49"/>
    </row>
    <row r="117" spans="1:26" s="3" customFormat="1" ht="36.75" customHeight="1" x14ac:dyDescent="0.25">
      <c r="A117" s="64" t="s">
        <v>61</v>
      </c>
      <c r="B117" s="51" t="s">
        <v>109</v>
      </c>
      <c r="C117" s="68"/>
      <c r="D117" s="68"/>
      <c r="E117" s="48">
        <f>E118+E119+E120</f>
        <v>5162824000</v>
      </c>
      <c r="F117" s="48">
        <f t="shared" ref="F117:S117" si="131">F118+F119+F120</f>
        <v>2875125000</v>
      </c>
      <c r="G117" s="48">
        <f t="shared" si="131"/>
        <v>0</v>
      </c>
      <c r="H117" s="48">
        <f t="shared" si="131"/>
        <v>2875125000</v>
      </c>
      <c r="I117" s="48">
        <f t="shared" si="131"/>
        <v>0</v>
      </c>
      <c r="J117" s="48">
        <f t="shared" si="100"/>
        <v>0</v>
      </c>
      <c r="K117" s="48">
        <f t="shared" si="131"/>
        <v>0</v>
      </c>
      <c r="L117" s="48">
        <f t="shared" si="131"/>
        <v>0</v>
      </c>
      <c r="M117" s="48">
        <f t="shared" si="131"/>
        <v>0</v>
      </c>
      <c r="N117" s="48">
        <f t="shared" si="131"/>
        <v>0</v>
      </c>
      <c r="O117" s="48">
        <f t="shared" si="131"/>
        <v>9346588000</v>
      </c>
      <c r="P117" s="48">
        <f t="shared" si="129"/>
        <v>9282247275</v>
      </c>
      <c r="Q117" s="48">
        <f t="shared" si="131"/>
        <v>8721247275</v>
      </c>
      <c r="R117" s="48">
        <f t="shared" si="131"/>
        <v>561000000</v>
      </c>
      <c r="S117" s="48">
        <f t="shared" si="131"/>
        <v>0</v>
      </c>
      <c r="T117" s="48">
        <f t="shared" si="93"/>
        <v>64340725</v>
      </c>
      <c r="U117" s="48">
        <f t="shared" si="101"/>
        <v>11596372275</v>
      </c>
      <c r="V117" s="48">
        <f t="shared" si="119"/>
        <v>561000000</v>
      </c>
      <c r="W117" s="48">
        <f t="shared" si="102"/>
        <v>14445071275</v>
      </c>
      <c r="X117" s="49"/>
      <c r="Y117" s="49"/>
      <c r="Z117" s="49"/>
    </row>
    <row r="118" spans="1:26" ht="36.75" customHeight="1" x14ac:dyDescent="0.25">
      <c r="A118" s="61" t="s">
        <v>119</v>
      </c>
      <c r="B118" s="62" t="s">
        <v>86</v>
      </c>
      <c r="C118" s="63" t="s">
        <v>87</v>
      </c>
      <c r="D118" s="55">
        <v>42600000000</v>
      </c>
      <c r="E118" s="55">
        <v>4260000000</v>
      </c>
      <c r="F118" s="55">
        <v>2875125000</v>
      </c>
      <c r="G118" s="55"/>
      <c r="H118" s="55">
        <v>2875125000</v>
      </c>
      <c r="I118" s="55"/>
      <c r="J118" s="48">
        <f t="shared" si="100"/>
        <v>0</v>
      </c>
      <c r="K118" s="55"/>
      <c r="L118" s="55"/>
      <c r="M118" s="55"/>
      <c r="N118" s="55"/>
      <c r="O118" s="55">
        <v>3907274000</v>
      </c>
      <c r="P118" s="55">
        <f t="shared" si="129"/>
        <v>3907274000</v>
      </c>
      <c r="Q118" s="55">
        <v>3346274000</v>
      </c>
      <c r="R118" s="55">
        <v>561000000</v>
      </c>
      <c r="S118" s="55"/>
      <c r="T118" s="48">
        <f t="shared" si="93"/>
        <v>0</v>
      </c>
      <c r="U118" s="48">
        <f t="shared" si="101"/>
        <v>6221399000</v>
      </c>
      <c r="V118" s="55">
        <f t="shared" si="119"/>
        <v>561000000</v>
      </c>
      <c r="W118" s="55">
        <f t="shared" si="102"/>
        <v>8167274000</v>
      </c>
      <c r="X118" s="29"/>
      <c r="Y118" s="29"/>
      <c r="Z118" s="29"/>
    </row>
    <row r="119" spans="1:26" ht="36.75" customHeight="1" x14ac:dyDescent="0.25">
      <c r="A119" s="61" t="s">
        <v>120</v>
      </c>
      <c r="B119" s="62" t="s">
        <v>88</v>
      </c>
      <c r="C119" s="57" t="s">
        <v>89</v>
      </c>
      <c r="D119" s="55">
        <v>35000000000</v>
      </c>
      <c r="E119" s="55">
        <v>752824000</v>
      </c>
      <c r="F119" s="55"/>
      <c r="G119" s="55"/>
      <c r="H119" s="55"/>
      <c r="I119" s="55"/>
      <c r="J119" s="48">
        <f t="shared" si="100"/>
        <v>0</v>
      </c>
      <c r="K119" s="55"/>
      <c r="L119" s="55"/>
      <c r="M119" s="55"/>
      <c r="N119" s="55"/>
      <c r="O119" s="55">
        <v>3647238000</v>
      </c>
      <c r="P119" s="55">
        <f t="shared" si="129"/>
        <v>3582897275</v>
      </c>
      <c r="Q119" s="55">
        <v>3582897275</v>
      </c>
      <c r="R119" s="55"/>
      <c r="S119" s="55"/>
      <c r="T119" s="48">
        <f t="shared" si="93"/>
        <v>64340725</v>
      </c>
      <c r="U119" s="48">
        <f t="shared" si="101"/>
        <v>3582897275</v>
      </c>
      <c r="V119" s="55">
        <f t="shared" si="119"/>
        <v>0</v>
      </c>
      <c r="W119" s="55">
        <f t="shared" si="102"/>
        <v>4335721275</v>
      </c>
      <c r="X119" s="29"/>
      <c r="Y119" s="29"/>
      <c r="Z119" s="29"/>
    </row>
    <row r="120" spans="1:26" ht="36.75" customHeight="1" x14ac:dyDescent="0.25">
      <c r="A120" s="61" t="s">
        <v>123</v>
      </c>
      <c r="B120" s="62" t="s">
        <v>90</v>
      </c>
      <c r="C120" s="57" t="s">
        <v>91</v>
      </c>
      <c r="D120" s="55">
        <v>5971000000</v>
      </c>
      <c r="E120" s="55">
        <v>150000000</v>
      </c>
      <c r="F120" s="55"/>
      <c r="G120" s="55"/>
      <c r="H120" s="55"/>
      <c r="I120" s="55"/>
      <c r="J120" s="48">
        <f t="shared" si="100"/>
        <v>0</v>
      </c>
      <c r="K120" s="55"/>
      <c r="L120" s="55"/>
      <c r="M120" s="55"/>
      <c r="N120" s="55"/>
      <c r="O120" s="55">
        <v>1792076000</v>
      </c>
      <c r="P120" s="55">
        <f t="shared" si="129"/>
        <v>1792076000</v>
      </c>
      <c r="Q120" s="55">
        <v>1792076000</v>
      </c>
      <c r="R120" s="55"/>
      <c r="S120" s="55"/>
      <c r="T120" s="48">
        <f t="shared" si="93"/>
        <v>0</v>
      </c>
      <c r="U120" s="48">
        <f t="shared" si="101"/>
        <v>1792076000</v>
      </c>
      <c r="V120" s="55">
        <f t="shared" si="119"/>
        <v>0</v>
      </c>
      <c r="W120" s="55">
        <f t="shared" si="102"/>
        <v>1942076000</v>
      </c>
      <c r="X120" s="29"/>
      <c r="Y120" s="29"/>
      <c r="Z120" s="29"/>
    </row>
    <row r="121" spans="1:26" s="3" customFormat="1" ht="36.75" customHeight="1" x14ac:dyDescent="0.25">
      <c r="A121" s="66">
        <v>332</v>
      </c>
      <c r="B121" s="58" t="s">
        <v>32</v>
      </c>
      <c r="C121" s="68" t="s">
        <v>23</v>
      </c>
      <c r="D121" s="68"/>
      <c r="E121" s="48">
        <f>E122+E124</f>
        <v>846000000</v>
      </c>
      <c r="F121" s="48">
        <f t="shared" ref="F121:S121" si="132">F122+F124</f>
        <v>0</v>
      </c>
      <c r="G121" s="48">
        <f t="shared" si="132"/>
        <v>0</v>
      </c>
      <c r="H121" s="48">
        <f t="shared" si="132"/>
        <v>0</v>
      </c>
      <c r="I121" s="48">
        <f t="shared" si="132"/>
        <v>0</v>
      </c>
      <c r="J121" s="48">
        <f t="shared" si="100"/>
        <v>0</v>
      </c>
      <c r="K121" s="48">
        <f t="shared" si="132"/>
        <v>0</v>
      </c>
      <c r="L121" s="48">
        <f t="shared" si="132"/>
        <v>0</v>
      </c>
      <c r="M121" s="48">
        <f t="shared" si="132"/>
        <v>0</v>
      </c>
      <c r="N121" s="48">
        <f t="shared" si="132"/>
        <v>0</v>
      </c>
      <c r="O121" s="48">
        <f t="shared" si="132"/>
        <v>2030122000</v>
      </c>
      <c r="P121" s="48">
        <f t="shared" si="129"/>
        <v>1692717508</v>
      </c>
      <c r="Q121" s="48">
        <f t="shared" si="132"/>
        <v>1692717508</v>
      </c>
      <c r="R121" s="48">
        <f t="shared" si="132"/>
        <v>0</v>
      </c>
      <c r="S121" s="48">
        <f t="shared" si="132"/>
        <v>0</v>
      </c>
      <c r="T121" s="48">
        <f t="shared" si="93"/>
        <v>337404492</v>
      </c>
      <c r="U121" s="48">
        <f t="shared" si="101"/>
        <v>1692717508</v>
      </c>
      <c r="V121" s="48">
        <f t="shared" si="119"/>
        <v>0</v>
      </c>
      <c r="W121" s="48">
        <f t="shared" si="102"/>
        <v>2538717508</v>
      </c>
      <c r="X121" s="49"/>
      <c r="Y121" s="49"/>
      <c r="Z121" s="49"/>
    </row>
    <row r="122" spans="1:26" s="3" customFormat="1" ht="36.75" customHeight="1" x14ac:dyDescent="0.25">
      <c r="A122" s="66">
        <v>1</v>
      </c>
      <c r="B122" s="51" t="s">
        <v>109</v>
      </c>
      <c r="C122" s="68"/>
      <c r="D122" s="68"/>
      <c r="E122" s="48">
        <f>E123</f>
        <v>0</v>
      </c>
      <c r="F122" s="48">
        <f t="shared" ref="F122:S122" si="133">F123</f>
        <v>0</v>
      </c>
      <c r="G122" s="48">
        <f t="shared" si="133"/>
        <v>0</v>
      </c>
      <c r="H122" s="48">
        <f t="shared" si="133"/>
        <v>0</v>
      </c>
      <c r="I122" s="48">
        <f t="shared" si="133"/>
        <v>0</v>
      </c>
      <c r="J122" s="48">
        <f t="shared" si="100"/>
        <v>0</v>
      </c>
      <c r="K122" s="48">
        <f t="shared" si="133"/>
        <v>0</v>
      </c>
      <c r="L122" s="48">
        <f t="shared" si="133"/>
        <v>0</v>
      </c>
      <c r="M122" s="48">
        <f t="shared" si="133"/>
        <v>0</v>
      </c>
      <c r="N122" s="48">
        <f t="shared" si="133"/>
        <v>0</v>
      </c>
      <c r="O122" s="48">
        <f t="shared" si="133"/>
        <v>76061000</v>
      </c>
      <c r="P122" s="48">
        <f t="shared" si="129"/>
        <v>76061000</v>
      </c>
      <c r="Q122" s="48">
        <f t="shared" si="133"/>
        <v>76061000</v>
      </c>
      <c r="R122" s="48">
        <f t="shared" si="133"/>
        <v>0</v>
      </c>
      <c r="S122" s="48">
        <f t="shared" si="133"/>
        <v>0</v>
      </c>
      <c r="T122" s="48">
        <f t="shared" si="93"/>
        <v>0</v>
      </c>
      <c r="U122" s="48">
        <f t="shared" si="101"/>
        <v>76061000</v>
      </c>
      <c r="V122" s="48">
        <f t="shared" si="119"/>
        <v>0</v>
      </c>
      <c r="W122" s="48">
        <f t="shared" si="102"/>
        <v>76061000</v>
      </c>
      <c r="X122" s="49"/>
      <c r="Y122" s="49"/>
      <c r="Z122" s="49"/>
    </row>
    <row r="123" spans="1:26" ht="36.75" customHeight="1" x14ac:dyDescent="0.25">
      <c r="A123" s="59">
        <v>1.1000000000000001</v>
      </c>
      <c r="B123" s="60" t="s">
        <v>94</v>
      </c>
      <c r="C123" s="61" t="s">
        <v>95</v>
      </c>
      <c r="D123" s="55">
        <v>300000000</v>
      </c>
      <c r="E123" s="55"/>
      <c r="F123" s="55"/>
      <c r="G123" s="55"/>
      <c r="H123" s="55"/>
      <c r="I123" s="55"/>
      <c r="J123" s="48">
        <f t="shared" si="100"/>
        <v>0</v>
      </c>
      <c r="K123" s="55"/>
      <c r="L123" s="55"/>
      <c r="M123" s="55"/>
      <c r="N123" s="55"/>
      <c r="O123" s="55">
        <v>76061000</v>
      </c>
      <c r="P123" s="55">
        <f t="shared" si="129"/>
        <v>76061000</v>
      </c>
      <c r="Q123" s="55">
        <v>76061000</v>
      </c>
      <c r="R123" s="55"/>
      <c r="S123" s="55"/>
      <c r="T123" s="48">
        <f t="shared" si="93"/>
        <v>0</v>
      </c>
      <c r="U123" s="48">
        <f t="shared" si="101"/>
        <v>76061000</v>
      </c>
      <c r="V123" s="55">
        <f t="shared" si="119"/>
        <v>0</v>
      </c>
      <c r="W123" s="55">
        <f t="shared" si="102"/>
        <v>76061000</v>
      </c>
      <c r="X123" s="29"/>
      <c r="Y123" s="29"/>
      <c r="Z123" s="29"/>
    </row>
    <row r="124" spans="1:26" s="3" customFormat="1" ht="36.75" customHeight="1" x14ac:dyDescent="0.25">
      <c r="A124" s="66">
        <v>2</v>
      </c>
      <c r="B124" s="65" t="s">
        <v>112</v>
      </c>
      <c r="C124" s="64"/>
      <c r="D124" s="64"/>
      <c r="E124" s="48">
        <f>E125+E126</f>
        <v>846000000</v>
      </c>
      <c r="F124" s="48">
        <f t="shared" ref="F124:S124" si="134">F125+F126</f>
        <v>0</v>
      </c>
      <c r="G124" s="48">
        <f t="shared" si="134"/>
        <v>0</v>
      </c>
      <c r="H124" s="48">
        <f t="shared" si="134"/>
        <v>0</v>
      </c>
      <c r="I124" s="48">
        <f t="shared" si="134"/>
        <v>0</v>
      </c>
      <c r="J124" s="48">
        <f t="shared" si="100"/>
        <v>0</v>
      </c>
      <c r="K124" s="48">
        <f t="shared" si="134"/>
        <v>0</v>
      </c>
      <c r="L124" s="48">
        <f t="shared" si="134"/>
        <v>0</v>
      </c>
      <c r="M124" s="48">
        <f t="shared" si="134"/>
        <v>0</v>
      </c>
      <c r="N124" s="48">
        <f t="shared" si="134"/>
        <v>0</v>
      </c>
      <c r="O124" s="48">
        <f t="shared" si="134"/>
        <v>1954061000</v>
      </c>
      <c r="P124" s="48">
        <f t="shared" si="129"/>
        <v>1616656508</v>
      </c>
      <c r="Q124" s="48">
        <f t="shared" si="134"/>
        <v>1616656508</v>
      </c>
      <c r="R124" s="48">
        <f t="shared" si="134"/>
        <v>0</v>
      </c>
      <c r="S124" s="48">
        <f t="shared" si="134"/>
        <v>0</v>
      </c>
      <c r="T124" s="48">
        <f t="shared" si="93"/>
        <v>337404492</v>
      </c>
      <c r="U124" s="48">
        <f t="shared" si="101"/>
        <v>1616656508</v>
      </c>
      <c r="V124" s="48">
        <f t="shared" si="119"/>
        <v>0</v>
      </c>
      <c r="W124" s="48">
        <f t="shared" si="102"/>
        <v>2462656508</v>
      </c>
      <c r="X124" s="49"/>
      <c r="Y124" s="49"/>
      <c r="Z124" s="49"/>
    </row>
    <row r="125" spans="1:26" ht="36.75" customHeight="1" x14ac:dyDescent="0.25">
      <c r="A125" s="61" t="s">
        <v>128</v>
      </c>
      <c r="B125" s="60" t="s">
        <v>92</v>
      </c>
      <c r="C125" s="61" t="s">
        <v>93</v>
      </c>
      <c r="D125" s="55">
        <v>5579000000</v>
      </c>
      <c r="E125" s="55">
        <v>800000000</v>
      </c>
      <c r="F125" s="55"/>
      <c r="G125" s="55"/>
      <c r="H125" s="55"/>
      <c r="I125" s="55"/>
      <c r="J125" s="48">
        <f t="shared" si="100"/>
        <v>0</v>
      </c>
      <c r="K125" s="55"/>
      <c r="L125" s="55"/>
      <c r="M125" s="55"/>
      <c r="N125" s="55"/>
      <c r="O125" s="55">
        <v>1654061000</v>
      </c>
      <c r="P125" s="55">
        <f t="shared" si="129"/>
        <v>1316656508</v>
      </c>
      <c r="Q125" s="55">
        <v>1316656508</v>
      </c>
      <c r="R125" s="55"/>
      <c r="S125" s="55"/>
      <c r="T125" s="48">
        <f t="shared" si="93"/>
        <v>337404492</v>
      </c>
      <c r="U125" s="48">
        <f t="shared" si="101"/>
        <v>1316656508</v>
      </c>
      <c r="V125" s="55">
        <f t="shared" si="119"/>
        <v>0</v>
      </c>
      <c r="W125" s="55">
        <f t="shared" si="102"/>
        <v>2116656508</v>
      </c>
      <c r="X125" s="29"/>
      <c r="Y125" s="29"/>
      <c r="Z125" s="29"/>
    </row>
    <row r="126" spans="1:26" ht="36.75" customHeight="1" x14ac:dyDescent="0.25">
      <c r="A126" s="61" t="s">
        <v>129</v>
      </c>
      <c r="B126" s="62" t="s">
        <v>98</v>
      </c>
      <c r="C126" s="57" t="s">
        <v>99</v>
      </c>
      <c r="D126" s="55">
        <v>300000000</v>
      </c>
      <c r="E126" s="55">
        <v>46000000</v>
      </c>
      <c r="F126" s="55"/>
      <c r="G126" s="55"/>
      <c r="H126" s="55"/>
      <c r="I126" s="55"/>
      <c r="J126" s="48">
        <f t="shared" si="100"/>
        <v>0</v>
      </c>
      <c r="K126" s="55"/>
      <c r="L126" s="55"/>
      <c r="M126" s="55"/>
      <c r="N126" s="55"/>
      <c r="O126" s="55">
        <v>300000000</v>
      </c>
      <c r="P126" s="55">
        <f t="shared" si="129"/>
        <v>300000000</v>
      </c>
      <c r="Q126" s="55">
        <v>300000000</v>
      </c>
      <c r="R126" s="55"/>
      <c r="S126" s="55"/>
      <c r="T126" s="48">
        <f t="shared" si="93"/>
        <v>0</v>
      </c>
      <c r="U126" s="48">
        <f t="shared" si="101"/>
        <v>300000000</v>
      </c>
      <c r="V126" s="55">
        <f t="shared" si="119"/>
        <v>0</v>
      </c>
      <c r="W126" s="55">
        <f t="shared" si="102"/>
        <v>346000000</v>
      </c>
      <c r="X126" s="29"/>
      <c r="Y126" s="29"/>
      <c r="Z126" s="29"/>
    </row>
    <row r="129" spans="1:23" s="17" customFormat="1" ht="40.799999999999997" customHeight="1" x14ac:dyDescent="0.45">
      <c r="B129" s="22" t="s">
        <v>178</v>
      </c>
      <c r="D129" s="23"/>
    </row>
    <row r="130" spans="1:23" s="17" customFormat="1" ht="25.2" x14ac:dyDescent="0.45">
      <c r="B130" s="152" t="s">
        <v>180</v>
      </c>
      <c r="C130" s="152"/>
      <c r="D130" s="152"/>
      <c r="E130" s="152"/>
      <c r="F130" s="152"/>
      <c r="G130" s="152"/>
      <c r="H130" s="152"/>
    </row>
    <row r="131" spans="1:23" s="17" customFormat="1" ht="25.2" x14ac:dyDescent="0.45">
      <c r="B131" s="152" t="s">
        <v>181</v>
      </c>
      <c r="C131" s="152"/>
      <c r="D131" s="152"/>
      <c r="E131" s="152"/>
      <c r="F131" s="152"/>
      <c r="G131" s="152"/>
      <c r="H131" s="152"/>
    </row>
    <row r="132" spans="1:23" s="17" customFormat="1" ht="25.2" x14ac:dyDescent="0.45">
      <c r="B132" s="152" t="s">
        <v>182</v>
      </c>
      <c r="C132" s="152"/>
      <c r="D132" s="152"/>
      <c r="E132" s="152"/>
    </row>
    <row r="133" spans="1:23" s="17" customFormat="1" ht="30.6" customHeight="1" x14ac:dyDescent="0.45">
      <c r="B133" s="24" t="s">
        <v>179</v>
      </c>
      <c r="D133" s="23"/>
    </row>
    <row r="136" spans="1:23" s="17" customFormat="1" ht="28.8" customHeight="1" x14ac:dyDescent="0.45">
      <c r="B136" s="125" t="s">
        <v>160</v>
      </c>
      <c r="C136" s="125"/>
      <c r="D136" s="125"/>
      <c r="E136" s="125"/>
      <c r="F136" s="125"/>
      <c r="G136" s="125"/>
      <c r="H136" s="125" t="s">
        <v>161</v>
      </c>
      <c r="I136" s="125"/>
      <c r="J136" s="125"/>
      <c r="K136" s="125"/>
      <c r="L136" s="125"/>
      <c r="M136" s="125"/>
      <c r="N136" s="125"/>
      <c r="O136" s="125"/>
      <c r="P136" s="125"/>
      <c r="R136" s="125" t="s">
        <v>162</v>
      </c>
      <c r="S136" s="125"/>
      <c r="T136" s="125"/>
      <c r="U136" s="125"/>
      <c r="V136" s="125"/>
    </row>
    <row r="142" spans="1:23" ht="26.4" customHeight="1" x14ac:dyDescent="0.25"/>
    <row r="143" spans="1:23" ht="15.6" x14ac:dyDescent="0.25">
      <c r="A143" s="6"/>
      <c r="C143" s="7"/>
      <c r="D143" s="7"/>
      <c r="E143" s="127"/>
      <c r="F143" s="127"/>
      <c r="G143" s="1"/>
      <c r="H143" s="1"/>
      <c r="I143" s="1"/>
      <c r="J143" s="1"/>
      <c r="N143" s="6"/>
      <c r="O143" s="6"/>
      <c r="P143" s="1"/>
      <c r="Q143" s="128"/>
      <c r="R143" s="128"/>
      <c r="S143" s="128"/>
      <c r="T143" s="128"/>
      <c r="U143" s="128"/>
      <c r="V143" s="1"/>
      <c r="W143" s="1"/>
    </row>
    <row r="144" spans="1:23" ht="15.6" x14ac:dyDescent="0.3">
      <c r="B144" s="10"/>
      <c r="K144" s="129"/>
      <c r="L144" s="129"/>
      <c r="M144" s="129"/>
      <c r="Q144" s="8"/>
      <c r="R144" s="126"/>
      <c r="S144" s="126"/>
      <c r="T144" s="126"/>
      <c r="U144" s="8"/>
    </row>
    <row r="145" spans="2:20" ht="14.25" customHeight="1" x14ac:dyDescent="0.25"/>
    <row r="146" spans="2:20" ht="14.25" customHeight="1" x14ac:dyDescent="0.25"/>
    <row r="147" spans="2:20" ht="14.25" customHeight="1" x14ac:dyDescent="0.25"/>
    <row r="151" spans="2:20" s="11" customFormat="1" ht="15.6" x14ac:dyDescent="0.3">
      <c r="B151" s="9"/>
      <c r="K151" s="126"/>
      <c r="L151" s="126"/>
      <c r="M151" s="126"/>
      <c r="R151" s="126"/>
      <c r="S151" s="126"/>
      <c r="T151" s="126"/>
    </row>
  </sheetData>
  <mergeCells count="47">
    <mergeCell ref="T4:V4"/>
    <mergeCell ref="B130:H130"/>
    <mergeCell ref="B131:H131"/>
    <mergeCell ref="B132:E132"/>
    <mergeCell ref="Q1:W1"/>
    <mergeCell ref="Q2:W2"/>
    <mergeCell ref="A1:B2"/>
    <mergeCell ref="A3:B3"/>
    <mergeCell ref="N10:N12"/>
    <mergeCell ref="O10:O12"/>
    <mergeCell ref="P10:R10"/>
    <mergeCell ref="L11:L12"/>
    <mergeCell ref="P11:P12"/>
    <mergeCell ref="U8:U12"/>
    <mergeCell ref="V8:V12"/>
    <mergeCell ref="W8:W12"/>
    <mergeCell ref="A5:W5"/>
    <mergeCell ref="A6:W6"/>
    <mergeCell ref="A8:A12"/>
    <mergeCell ref="B8:B12"/>
    <mergeCell ref="C8:C12"/>
    <mergeCell ref="E8:F10"/>
    <mergeCell ref="G8:G12"/>
    <mergeCell ref="H8:H12"/>
    <mergeCell ref="I8:N9"/>
    <mergeCell ref="D8:D12"/>
    <mergeCell ref="E11:E12"/>
    <mergeCell ref="F11:F12"/>
    <mergeCell ref="O8:T9"/>
    <mergeCell ref="I10:I12"/>
    <mergeCell ref="Q11:Q12"/>
    <mergeCell ref="J10:L10"/>
    <mergeCell ref="M10:M12"/>
    <mergeCell ref="R11:R12"/>
    <mergeCell ref="S10:S12"/>
    <mergeCell ref="T10:T12"/>
    <mergeCell ref="J11:J12"/>
    <mergeCell ref="K11:K12"/>
    <mergeCell ref="B136:G136"/>
    <mergeCell ref="K151:M151"/>
    <mergeCell ref="R151:T151"/>
    <mergeCell ref="E143:F143"/>
    <mergeCell ref="Q143:U143"/>
    <mergeCell ref="K144:M144"/>
    <mergeCell ref="R144:T144"/>
    <mergeCell ref="H136:P136"/>
    <mergeCell ref="R136:V136"/>
  </mergeCells>
  <pageMargins left="7.874015748031496E-2" right="7.874015748031496E-2" top="0.59055118110236227" bottom="0.43307086614173229" header="0.31496062992125984" footer="0.31496062992125984"/>
  <pageSetup paperSize="9" scale="38" fitToHeight="0" orientation="landscape" r:id="rId1"/>
  <headerFooter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KBNN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Thuy14 Tran Thi Thu</dc:creator>
  <cp:lastModifiedBy>Windows 10</cp:lastModifiedBy>
  <cp:lastPrinted>2025-04-14T02:48:31Z</cp:lastPrinted>
  <dcterms:created xsi:type="dcterms:W3CDTF">2025-02-10T02:04:00Z</dcterms:created>
  <dcterms:modified xsi:type="dcterms:W3CDTF">2025-04-14T02:51:11Z</dcterms:modified>
</cp:coreProperties>
</file>