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ăm 2025\Quyết toán niên độ 2024\"/>
    </mc:Choice>
  </mc:AlternateContent>
  <xr:revisionPtr revIDLastSave="0" documentId="13_ncr:1_{4081D3C0-A3DD-4363-9139-E3FC1A65F31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Kangatang" sheetId="6" state="veryHidden" r:id="rId1"/>
    <sheet name="BC QT xã 2024" sheetId="5" r:id="rId2"/>
    <sheet name="Sheet2" sheetId="2" r:id="rId3"/>
    <sheet name="Sheet3" sheetId="3" r:id="rId4"/>
  </sheets>
  <definedNames>
    <definedName name="_xlnm._FilterDatabase" localSheetId="1" hidden="1">'BC QT xã 2024'!$A$12:$W$491</definedName>
    <definedName name="_xlnm.Print_Titles" localSheetId="1">'BC QT xã 2024'!$7:$11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14" i="5" l="1"/>
  <c r="S241" i="5"/>
  <c r="D488" i="5"/>
  <c r="D477" i="5"/>
  <c r="D458" i="5"/>
  <c r="D450" i="5"/>
  <c r="D432" i="5"/>
  <c r="D419" i="5"/>
  <c r="D418" i="5" s="1"/>
  <c r="D414" i="5"/>
  <c r="D411" i="5"/>
  <c r="D409" i="5"/>
  <c r="D407" i="5"/>
  <c r="D406" i="5"/>
  <c r="D404" i="5"/>
  <c r="D403" i="5"/>
  <c r="D401" i="5"/>
  <c r="D388" i="5"/>
  <c r="D369" i="5"/>
  <c r="D361" i="5"/>
  <c r="D360" i="5"/>
  <c r="D359" i="5" s="1"/>
  <c r="D358" i="5" s="1"/>
  <c r="D357" i="5" s="1"/>
  <c r="D344" i="5"/>
  <c r="D331" i="5" s="1"/>
  <c r="D330" i="5" s="1"/>
  <c r="D329" i="5" s="1"/>
  <c r="D328" i="5" s="1"/>
  <c r="D342" i="5"/>
  <c r="D332" i="5"/>
  <c r="D324" i="5"/>
  <c r="D322" i="5"/>
  <c r="D321" i="5"/>
  <c r="D319" i="5"/>
  <c r="D317" i="5"/>
  <c r="D314" i="5"/>
  <c r="D312" i="5"/>
  <c r="D311" i="5"/>
  <c r="D309" i="5"/>
  <c r="D303" i="5"/>
  <c r="D301" i="5"/>
  <c r="D298" i="5"/>
  <c r="D295" i="5"/>
  <c r="D292" i="5"/>
  <c r="D289" i="5"/>
  <c r="D287" i="5"/>
  <c r="D285" i="5"/>
  <c r="D283" i="5"/>
  <c r="D281" i="5"/>
  <c r="D280" i="5"/>
  <c r="D279" i="5" s="1"/>
  <c r="D277" i="5"/>
  <c r="D276" i="5"/>
  <c r="D274" i="5"/>
  <c r="D273" i="5"/>
  <c r="D271" i="5"/>
  <c r="D269" i="5"/>
  <c r="D267" i="5"/>
  <c r="D266" i="5"/>
  <c r="D263" i="5"/>
  <c r="D260" i="5"/>
  <c r="D258" i="5"/>
  <c r="D255" i="5"/>
  <c r="D249" i="5"/>
  <c r="D246" i="5"/>
  <c r="D244" i="5"/>
  <c r="D242" i="5"/>
  <c r="D239" i="5"/>
  <c r="D237" i="5"/>
  <c r="D235" i="5"/>
  <c r="D232" i="5"/>
  <c r="D231" i="5"/>
  <c r="D229" i="5"/>
  <c r="D223" i="5"/>
  <c r="D221" i="5"/>
  <c r="D219" i="5"/>
  <c r="D217" i="5"/>
  <c r="D215" i="5"/>
  <c r="D213" i="5"/>
  <c r="D211" i="5"/>
  <c r="D209" i="5"/>
  <c r="D207" i="5"/>
  <c r="D205" i="5"/>
  <c r="D204" i="5"/>
  <c r="D201" i="5"/>
  <c r="D200" i="5"/>
  <c r="D199" i="5"/>
  <c r="D196" i="5"/>
  <c r="D194" i="5"/>
  <c r="D192" i="5"/>
  <c r="D190" i="5"/>
  <c r="D189" i="5"/>
  <c r="D188" i="5" s="1"/>
  <c r="D112" i="5"/>
  <c r="D109" i="5"/>
  <c r="D97" i="5"/>
  <c r="D86" i="5"/>
  <c r="D81" i="5"/>
  <c r="D79" i="5"/>
  <c r="D77" i="5"/>
  <c r="D75" i="5"/>
  <c r="D70" i="5"/>
  <c r="D68" i="5"/>
  <c r="D402" i="5" l="1"/>
  <c r="D400" i="5" s="1"/>
  <c r="D399" i="5" s="1"/>
  <c r="D327" i="5"/>
  <c r="D326" i="5" s="1"/>
  <c r="D310" i="5"/>
  <c r="D308" i="5"/>
  <c r="D307" i="5" s="1"/>
  <c r="D203" i="5"/>
  <c r="D198" i="5" s="1"/>
  <c r="D61" i="5"/>
  <c r="D56" i="5" s="1"/>
  <c r="D57" i="5"/>
  <c r="D54" i="5"/>
  <c r="D52" i="5"/>
  <c r="D48" i="5"/>
  <c r="D45" i="5"/>
  <c r="D42" i="5"/>
  <c r="D40" i="5"/>
  <c r="D37" i="5"/>
  <c r="D35" i="5"/>
  <c r="D34" i="5"/>
  <c r="D31" i="5"/>
  <c r="D30" i="5"/>
  <c r="D29" i="5" s="1"/>
  <c r="D27" i="5"/>
  <c r="D24" i="5"/>
  <c r="D22" i="5"/>
  <c r="D21" i="5"/>
  <c r="D20" i="5" s="1"/>
  <c r="D17" i="5"/>
  <c r="D16" i="5"/>
  <c r="D18" i="5"/>
  <c r="D282" i="5"/>
  <c r="D315" i="5"/>
  <c r="D430" i="5"/>
  <c r="V23" i="5"/>
  <c r="V25" i="5"/>
  <c r="V26" i="5"/>
  <c r="V28" i="5"/>
  <c r="V32" i="5"/>
  <c r="V36" i="5"/>
  <c r="V38" i="5"/>
  <c r="V39" i="5"/>
  <c r="V41" i="5"/>
  <c r="V43" i="5"/>
  <c r="V44" i="5"/>
  <c r="V46" i="5"/>
  <c r="V47" i="5"/>
  <c r="V49" i="5"/>
  <c r="V50" i="5"/>
  <c r="V51" i="5"/>
  <c r="V53" i="5"/>
  <c r="V55" i="5"/>
  <c r="V58" i="5"/>
  <c r="V59" i="5"/>
  <c r="V60" i="5"/>
  <c r="V62" i="5"/>
  <c r="V63" i="5"/>
  <c r="V64" i="5"/>
  <c r="V65" i="5"/>
  <c r="V66" i="5"/>
  <c r="V67" i="5"/>
  <c r="V69" i="5"/>
  <c r="V71" i="5"/>
  <c r="V72" i="5"/>
  <c r="V73" i="5"/>
  <c r="V74" i="5"/>
  <c r="V76" i="5"/>
  <c r="V78" i="5"/>
  <c r="V80" i="5"/>
  <c r="V82" i="5"/>
  <c r="V83" i="5"/>
  <c r="V84" i="5"/>
  <c r="V85" i="5"/>
  <c r="V87" i="5"/>
  <c r="V88" i="5"/>
  <c r="V89" i="5"/>
  <c r="V90" i="5"/>
  <c r="V91" i="5"/>
  <c r="V92" i="5"/>
  <c r="V93" i="5"/>
  <c r="V94" i="5"/>
  <c r="V95" i="5"/>
  <c r="V96" i="5"/>
  <c r="V98" i="5"/>
  <c r="V99" i="5"/>
  <c r="V100" i="5"/>
  <c r="V101" i="5"/>
  <c r="V102" i="5"/>
  <c r="V103" i="5"/>
  <c r="V104" i="5"/>
  <c r="V105" i="5"/>
  <c r="V106" i="5"/>
  <c r="V107" i="5"/>
  <c r="V108" i="5"/>
  <c r="V110" i="5"/>
  <c r="V111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164" i="5"/>
  <c r="V165" i="5"/>
  <c r="V166" i="5"/>
  <c r="V167" i="5"/>
  <c r="V168" i="5"/>
  <c r="V169" i="5"/>
  <c r="V170" i="5"/>
  <c r="V171" i="5"/>
  <c r="V172" i="5"/>
  <c r="V173" i="5"/>
  <c r="V174" i="5"/>
  <c r="V175" i="5"/>
  <c r="V176" i="5"/>
  <c r="V177" i="5"/>
  <c r="V178" i="5"/>
  <c r="V179" i="5"/>
  <c r="V180" i="5"/>
  <c r="V181" i="5"/>
  <c r="V182" i="5"/>
  <c r="V183" i="5"/>
  <c r="V184" i="5"/>
  <c r="V185" i="5"/>
  <c r="V186" i="5"/>
  <c r="V187" i="5"/>
  <c r="V191" i="5"/>
  <c r="V193" i="5"/>
  <c r="V195" i="5"/>
  <c r="V197" i="5"/>
  <c r="V202" i="5"/>
  <c r="V206" i="5"/>
  <c r="V208" i="5"/>
  <c r="V210" i="5"/>
  <c r="V212" i="5"/>
  <c r="V214" i="5"/>
  <c r="V216" i="5"/>
  <c r="V218" i="5"/>
  <c r="V220" i="5"/>
  <c r="V222" i="5"/>
  <c r="V224" i="5"/>
  <c r="V225" i="5"/>
  <c r="V226" i="5"/>
  <c r="V227" i="5"/>
  <c r="V228" i="5"/>
  <c r="V230" i="5"/>
  <c r="V233" i="5"/>
  <c r="V234" i="5"/>
  <c r="V236" i="5"/>
  <c r="V238" i="5"/>
  <c r="V240" i="5"/>
  <c r="V241" i="5"/>
  <c r="V243" i="5"/>
  <c r="V245" i="5"/>
  <c r="V247" i="5"/>
  <c r="V248" i="5"/>
  <c r="V250" i="5"/>
  <c r="V251" i="5"/>
  <c r="V252" i="5"/>
  <c r="V253" i="5"/>
  <c r="V254" i="5"/>
  <c r="V256" i="5"/>
  <c r="V257" i="5"/>
  <c r="V259" i="5"/>
  <c r="V261" i="5"/>
  <c r="V262" i="5"/>
  <c r="V264" i="5"/>
  <c r="V265" i="5"/>
  <c r="V268" i="5"/>
  <c r="V270" i="5"/>
  <c r="V272" i="5"/>
  <c r="V275" i="5"/>
  <c r="V278" i="5"/>
  <c r="V282" i="5"/>
  <c r="V284" i="5"/>
  <c r="V286" i="5"/>
  <c r="V288" i="5"/>
  <c r="V290" i="5"/>
  <c r="V291" i="5"/>
  <c r="V293" i="5"/>
  <c r="V294" i="5"/>
  <c r="V296" i="5"/>
  <c r="V297" i="5"/>
  <c r="V299" i="5"/>
  <c r="V300" i="5"/>
  <c r="V302" i="5"/>
  <c r="V304" i="5"/>
  <c r="V313" i="5"/>
  <c r="V316" i="5"/>
  <c r="V318" i="5"/>
  <c r="V320" i="5"/>
  <c r="V323" i="5"/>
  <c r="V325" i="5"/>
  <c r="V333" i="5"/>
  <c r="V334" i="5"/>
  <c r="V335" i="5"/>
  <c r="V336" i="5"/>
  <c r="V337" i="5"/>
  <c r="V338" i="5"/>
  <c r="V339" i="5"/>
  <c r="V340" i="5"/>
  <c r="V341" i="5"/>
  <c r="V343" i="5"/>
  <c r="V345" i="5"/>
  <c r="V346" i="5"/>
  <c r="V347" i="5"/>
  <c r="V348" i="5"/>
  <c r="V349" i="5"/>
  <c r="V350" i="5"/>
  <c r="V351" i="5"/>
  <c r="V352" i="5"/>
  <c r="V353" i="5"/>
  <c r="V354" i="5"/>
  <c r="V355" i="5"/>
  <c r="V356" i="5"/>
  <c r="V362" i="5"/>
  <c r="V363" i="5"/>
  <c r="V364" i="5"/>
  <c r="V365" i="5"/>
  <c r="V366" i="5"/>
  <c r="V367" i="5"/>
  <c r="V368" i="5"/>
  <c r="V370" i="5"/>
  <c r="V371" i="5"/>
  <c r="V372" i="5"/>
  <c r="V373" i="5"/>
  <c r="V374" i="5"/>
  <c r="V375" i="5"/>
  <c r="V376" i="5"/>
  <c r="V377" i="5"/>
  <c r="V378" i="5"/>
  <c r="V379" i="5"/>
  <c r="V380" i="5"/>
  <c r="V381" i="5"/>
  <c r="V382" i="5"/>
  <c r="V383" i="5"/>
  <c r="V384" i="5"/>
  <c r="V385" i="5"/>
  <c r="V386" i="5"/>
  <c r="V387" i="5"/>
  <c r="V389" i="5"/>
  <c r="V390" i="5"/>
  <c r="V391" i="5"/>
  <c r="V392" i="5"/>
  <c r="V393" i="5"/>
  <c r="V394" i="5"/>
  <c r="V395" i="5"/>
  <c r="V396" i="5"/>
  <c r="V397" i="5"/>
  <c r="V398" i="5"/>
  <c r="V405" i="5"/>
  <c r="V408" i="5"/>
  <c r="V410" i="5"/>
  <c r="V412" i="5"/>
  <c r="V413" i="5"/>
  <c r="V415" i="5"/>
  <c r="V416" i="5"/>
  <c r="V417" i="5"/>
  <c r="V420" i="5"/>
  <c r="V421" i="5"/>
  <c r="V422" i="5"/>
  <c r="V423" i="5"/>
  <c r="V424" i="5"/>
  <c r="V425" i="5"/>
  <c r="V426" i="5"/>
  <c r="V427" i="5"/>
  <c r="V428" i="5"/>
  <c r="V429" i="5"/>
  <c r="V431" i="5"/>
  <c r="V433" i="5"/>
  <c r="V434" i="5"/>
  <c r="V435" i="5"/>
  <c r="V436" i="5"/>
  <c r="V437" i="5"/>
  <c r="V438" i="5"/>
  <c r="V439" i="5"/>
  <c r="V440" i="5"/>
  <c r="V441" i="5"/>
  <c r="V442" i="5"/>
  <c r="V443" i="5"/>
  <c r="V444" i="5"/>
  <c r="V445" i="5"/>
  <c r="V446" i="5"/>
  <c r="V447" i="5"/>
  <c r="V448" i="5"/>
  <c r="V449" i="5"/>
  <c r="V451" i="5"/>
  <c r="V452" i="5"/>
  <c r="V453" i="5"/>
  <c r="V454" i="5"/>
  <c r="V455" i="5"/>
  <c r="V456" i="5"/>
  <c r="V457" i="5"/>
  <c r="V459" i="5"/>
  <c r="V460" i="5"/>
  <c r="V461" i="5"/>
  <c r="V462" i="5"/>
  <c r="V463" i="5"/>
  <c r="V464" i="5"/>
  <c r="V465" i="5"/>
  <c r="V466" i="5"/>
  <c r="V467" i="5"/>
  <c r="V468" i="5"/>
  <c r="V469" i="5"/>
  <c r="V470" i="5"/>
  <c r="V471" i="5"/>
  <c r="V472" i="5"/>
  <c r="V473" i="5"/>
  <c r="V474" i="5"/>
  <c r="V475" i="5"/>
  <c r="V476" i="5"/>
  <c r="V478" i="5"/>
  <c r="V479" i="5"/>
  <c r="V480" i="5"/>
  <c r="V481" i="5"/>
  <c r="V482" i="5"/>
  <c r="V483" i="5"/>
  <c r="V484" i="5"/>
  <c r="V485" i="5"/>
  <c r="V486" i="5"/>
  <c r="V487" i="5"/>
  <c r="V489" i="5"/>
  <c r="V19" i="5"/>
  <c r="U111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39" i="5"/>
  <c r="U140" i="5"/>
  <c r="U141" i="5"/>
  <c r="U142" i="5"/>
  <c r="U143" i="5"/>
  <c r="U144" i="5"/>
  <c r="U145" i="5"/>
  <c r="U146" i="5"/>
  <c r="U147" i="5"/>
  <c r="U148" i="5"/>
  <c r="U149" i="5"/>
  <c r="U150" i="5"/>
  <c r="U151" i="5"/>
  <c r="U152" i="5"/>
  <c r="U153" i="5"/>
  <c r="U154" i="5"/>
  <c r="U155" i="5"/>
  <c r="U156" i="5"/>
  <c r="U157" i="5"/>
  <c r="U158" i="5"/>
  <c r="U159" i="5"/>
  <c r="U160" i="5"/>
  <c r="U161" i="5"/>
  <c r="U162" i="5"/>
  <c r="U163" i="5"/>
  <c r="U164" i="5"/>
  <c r="U165" i="5"/>
  <c r="U166" i="5"/>
  <c r="U167" i="5"/>
  <c r="U168" i="5"/>
  <c r="U169" i="5"/>
  <c r="U170" i="5"/>
  <c r="U171" i="5"/>
  <c r="U172" i="5"/>
  <c r="U173" i="5"/>
  <c r="U174" i="5"/>
  <c r="U175" i="5"/>
  <c r="U176" i="5"/>
  <c r="U177" i="5"/>
  <c r="U178" i="5"/>
  <c r="U179" i="5"/>
  <c r="U180" i="5"/>
  <c r="U181" i="5"/>
  <c r="U182" i="5"/>
  <c r="U183" i="5"/>
  <c r="U184" i="5"/>
  <c r="U185" i="5"/>
  <c r="U186" i="5"/>
  <c r="U187" i="5"/>
  <c r="U191" i="5"/>
  <c r="U193" i="5"/>
  <c r="U195" i="5"/>
  <c r="U197" i="5"/>
  <c r="U202" i="5"/>
  <c r="U206" i="5"/>
  <c r="U208" i="5"/>
  <c r="U210" i="5"/>
  <c r="U212" i="5"/>
  <c r="U214" i="5"/>
  <c r="U216" i="5"/>
  <c r="U218" i="5"/>
  <c r="U220" i="5"/>
  <c r="U222" i="5"/>
  <c r="U224" i="5"/>
  <c r="U225" i="5"/>
  <c r="U226" i="5"/>
  <c r="U227" i="5"/>
  <c r="U228" i="5"/>
  <c r="U230" i="5"/>
  <c r="U233" i="5"/>
  <c r="U234" i="5"/>
  <c r="U236" i="5"/>
  <c r="U238" i="5"/>
  <c r="U240" i="5"/>
  <c r="U241" i="5"/>
  <c r="U243" i="5"/>
  <c r="U245" i="5"/>
  <c r="U247" i="5"/>
  <c r="U248" i="5"/>
  <c r="U250" i="5"/>
  <c r="U251" i="5"/>
  <c r="U252" i="5"/>
  <c r="U253" i="5"/>
  <c r="U254" i="5"/>
  <c r="U256" i="5"/>
  <c r="U257" i="5"/>
  <c r="U259" i="5"/>
  <c r="U261" i="5"/>
  <c r="U262" i="5"/>
  <c r="U264" i="5"/>
  <c r="U265" i="5"/>
  <c r="U268" i="5"/>
  <c r="U270" i="5"/>
  <c r="U272" i="5"/>
  <c r="U275" i="5"/>
  <c r="U278" i="5"/>
  <c r="U282" i="5"/>
  <c r="U284" i="5"/>
  <c r="U286" i="5"/>
  <c r="U288" i="5"/>
  <c r="U290" i="5"/>
  <c r="U291" i="5"/>
  <c r="U293" i="5"/>
  <c r="U294" i="5"/>
  <c r="U296" i="5"/>
  <c r="U297" i="5"/>
  <c r="U299" i="5"/>
  <c r="U300" i="5"/>
  <c r="U302" i="5"/>
  <c r="U304" i="5"/>
  <c r="U313" i="5"/>
  <c r="U316" i="5"/>
  <c r="U318" i="5"/>
  <c r="U320" i="5"/>
  <c r="U323" i="5"/>
  <c r="U325" i="5"/>
  <c r="U333" i="5"/>
  <c r="U334" i="5"/>
  <c r="U335" i="5"/>
  <c r="U336" i="5"/>
  <c r="U337" i="5"/>
  <c r="U338" i="5"/>
  <c r="U339" i="5"/>
  <c r="U340" i="5"/>
  <c r="U341" i="5"/>
  <c r="U343" i="5"/>
  <c r="U345" i="5"/>
  <c r="U346" i="5"/>
  <c r="U347" i="5"/>
  <c r="U348" i="5"/>
  <c r="U349" i="5"/>
  <c r="U350" i="5"/>
  <c r="U351" i="5"/>
  <c r="U352" i="5"/>
  <c r="U353" i="5"/>
  <c r="U354" i="5"/>
  <c r="U355" i="5"/>
  <c r="U356" i="5"/>
  <c r="U362" i="5"/>
  <c r="U363" i="5"/>
  <c r="U364" i="5"/>
  <c r="U365" i="5"/>
  <c r="U366" i="5"/>
  <c r="U367" i="5"/>
  <c r="U368" i="5"/>
  <c r="U370" i="5"/>
  <c r="U371" i="5"/>
  <c r="U372" i="5"/>
  <c r="U373" i="5"/>
  <c r="U374" i="5"/>
  <c r="U375" i="5"/>
  <c r="U376" i="5"/>
  <c r="U377" i="5"/>
  <c r="U378" i="5"/>
  <c r="U379" i="5"/>
  <c r="U380" i="5"/>
  <c r="U381" i="5"/>
  <c r="U382" i="5"/>
  <c r="U383" i="5"/>
  <c r="U384" i="5"/>
  <c r="U385" i="5"/>
  <c r="U386" i="5"/>
  <c r="U387" i="5"/>
  <c r="U389" i="5"/>
  <c r="U390" i="5"/>
  <c r="U391" i="5"/>
  <c r="U392" i="5"/>
  <c r="U393" i="5"/>
  <c r="U394" i="5"/>
  <c r="U395" i="5"/>
  <c r="U396" i="5"/>
  <c r="U397" i="5"/>
  <c r="U398" i="5"/>
  <c r="U405" i="5"/>
  <c r="U408" i="5"/>
  <c r="U410" i="5"/>
  <c r="U412" i="5"/>
  <c r="U413" i="5"/>
  <c r="U415" i="5"/>
  <c r="U416" i="5"/>
  <c r="U417" i="5"/>
  <c r="U420" i="5"/>
  <c r="U421" i="5"/>
  <c r="U422" i="5"/>
  <c r="U423" i="5"/>
  <c r="U424" i="5"/>
  <c r="U425" i="5"/>
  <c r="U426" i="5"/>
  <c r="U427" i="5"/>
  <c r="U428" i="5"/>
  <c r="U429" i="5"/>
  <c r="U431" i="5"/>
  <c r="U433" i="5"/>
  <c r="U434" i="5"/>
  <c r="U435" i="5"/>
  <c r="U436" i="5"/>
  <c r="U437" i="5"/>
  <c r="U438" i="5"/>
  <c r="U439" i="5"/>
  <c r="U440" i="5"/>
  <c r="U441" i="5"/>
  <c r="U442" i="5"/>
  <c r="U443" i="5"/>
  <c r="U444" i="5"/>
  <c r="U445" i="5"/>
  <c r="U446" i="5"/>
  <c r="U447" i="5"/>
  <c r="U448" i="5"/>
  <c r="U449" i="5"/>
  <c r="U451" i="5"/>
  <c r="U452" i="5"/>
  <c r="U453" i="5"/>
  <c r="U454" i="5"/>
  <c r="U455" i="5"/>
  <c r="U456" i="5"/>
  <c r="U457" i="5"/>
  <c r="U459" i="5"/>
  <c r="U460" i="5"/>
  <c r="U461" i="5"/>
  <c r="U462" i="5"/>
  <c r="U463" i="5"/>
  <c r="U464" i="5"/>
  <c r="U465" i="5"/>
  <c r="U466" i="5"/>
  <c r="U467" i="5"/>
  <c r="U468" i="5"/>
  <c r="U469" i="5"/>
  <c r="U470" i="5"/>
  <c r="U471" i="5"/>
  <c r="U472" i="5"/>
  <c r="U473" i="5"/>
  <c r="U474" i="5"/>
  <c r="U475" i="5"/>
  <c r="U476" i="5"/>
  <c r="U478" i="5"/>
  <c r="U479" i="5"/>
  <c r="U480" i="5"/>
  <c r="U481" i="5"/>
  <c r="U482" i="5"/>
  <c r="U483" i="5"/>
  <c r="U484" i="5"/>
  <c r="U485" i="5"/>
  <c r="U486" i="5"/>
  <c r="U487" i="5"/>
  <c r="U489" i="5"/>
  <c r="U110" i="5"/>
  <c r="U19" i="5"/>
  <c r="U23" i="5"/>
  <c r="U25" i="5"/>
  <c r="U26" i="5"/>
  <c r="U28" i="5"/>
  <c r="U32" i="5"/>
  <c r="U36" i="5"/>
  <c r="U38" i="5"/>
  <c r="U39" i="5"/>
  <c r="U41" i="5"/>
  <c r="U43" i="5"/>
  <c r="U44" i="5"/>
  <c r="U46" i="5"/>
  <c r="U47" i="5"/>
  <c r="U49" i="5"/>
  <c r="U50" i="5"/>
  <c r="U51" i="5"/>
  <c r="U53" i="5"/>
  <c r="U55" i="5"/>
  <c r="U58" i="5"/>
  <c r="U59" i="5"/>
  <c r="U60" i="5"/>
  <c r="U62" i="5"/>
  <c r="U63" i="5"/>
  <c r="U64" i="5"/>
  <c r="U65" i="5"/>
  <c r="U66" i="5"/>
  <c r="U67" i="5"/>
  <c r="U69" i="5"/>
  <c r="U71" i="5"/>
  <c r="U72" i="5"/>
  <c r="U73" i="5"/>
  <c r="U74" i="5"/>
  <c r="U76" i="5"/>
  <c r="U78" i="5"/>
  <c r="U80" i="5"/>
  <c r="U82" i="5"/>
  <c r="U83" i="5"/>
  <c r="U84" i="5"/>
  <c r="U85" i="5"/>
  <c r="U87" i="5"/>
  <c r="U88" i="5"/>
  <c r="U89" i="5"/>
  <c r="U90" i="5"/>
  <c r="U91" i="5"/>
  <c r="U92" i="5"/>
  <c r="U93" i="5"/>
  <c r="U94" i="5"/>
  <c r="U95" i="5"/>
  <c r="U96" i="5"/>
  <c r="U98" i="5"/>
  <c r="U99" i="5"/>
  <c r="U100" i="5"/>
  <c r="U101" i="5"/>
  <c r="U102" i="5"/>
  <c r="U103" i="5"/>
  <c r="U104" i="5"/>
  <c r="U105" i="5"/>
  <c r="U106" i="5"/>
  <c r="U107" i="5"/>
  <c r="U108" i="5"/>
  <c r="P111" i="5"/>
  <c r="T111" i="5" s="1"/>
  <c r="P113" i="5"/>
  <c r="T113" i="5" s="1"/>
  <c r="P114" i="5"/>
  <c r="T114" i="5" s="1"/>
  <c r="P115" i="5"/>
  <c r="T115" i="5" s="1"/>
  <c r="P116" i="5"/>
  <c r="T116" i="5" s="1"/>
  <c r="P117" i="5"/>
  <c r="T117" i="5" s="1"/>
  <c r="P118" i="5"/>
  <c r="T118" i="5" s="1"/>
  <c r="P119" i="5"/>
  <c r="T119" i="5" s="1"/>
  <c r="P120" i="5"/>
  <c r="T120" i="5" s="1"/>
  <c r="P121" i="5"/>
  <c r="T121" i="5" s="1"/>
  <c r="P122" i="5"/>
  <c r="T122" i="5" s="1"/>
  <c r="P123" i="5"/>
  <c r="T123" i="5" s="1"/>
  <c r="P124" i="5"/>
  <c r="T124" i="5" s="1"/>
  <c r="P125" i="5"/>
  <c r="T125" i="5" s="1"/>
  <c r="P126" i="5"/>
  <c r="T126" i="5" s="1"/>
  <c r="P127" i="5"/>
  <c r="T127" i="5" s="1"/>
  <c r="P128" i="5"/>
  <c r="T128" i="5" s="1"/>
  <c r="P129" i="5"/>
  <c r="T129" i="5" s="1"/>
  <c r="P130" i="5"/>
  <c r="T130" i="5" s="1"/>
  <c r="P131" i="5"/>
  <c r="T131" i="5" s="1"/>
  <c r="P132" i="5"/>
  <c r="T132" i="5" s="1"/>
  <c r="P133" i="5"/>
  <c r="T133" i="5" s="1"/>
  <c r="P134" i="5"/>
  <c r="T134" i="5" s="1"/>
  <c r="P135" i="5"/>
  <c r="T135" i="5" s="1"/>
  <c r="P136" i="5"/>
  <c r="T136" i="5" s="1"/>
  <c r="P137" i="5"/>
  <c r="T137" i="5" s="1"/>
  <c r="P138" i="5"/>
  <c r="T138" i="5" s="1"/>
  <c r="P139" i="5"/>
  <c r="T139" i="5" s="1"/>
  <c r="P140" i="5"/>
  <c r="T140" i="5" s="1"/>
  <c r="P141" i="5"/>
  <c r="T141" i="5" s="1"/>
  <c r="P142" i="5"/>
  <c r="T142" i="5" s="1"/>
  <c r="P143" i="5"/>
  <c r="T143" i="5" s="1"/>
  <c r="P144" i="5"/>
  <c r="T144" i="5" s="1"/>
  <c r="P145" i="5"/>
  <c r="T145" i="5" s="1"/>
  <c r="P146" i="5"/>
  <c r="T146" i="5" s="1"/>
  <c r="P147" i="5"/>
  <c r="T147" i="5" s="1"/>
  <c r="P148" i="5"/>
  <c r="T148" i="5" s="1"/>
  <c r="P149" i="5"/>
  <c r="T149" i="5" s="1"/>
  <c r="P150" i="5"/>
  <c r="T150" i="5" s="1"/>
  <c r="P151" i="5"/>
  <c r="T151" i="5" s="1"/>
  <c r="P152" i="5"/>
  <c r="T152" i="5" s="1"/>
  <c r="P153" i="5"/>
  <c r="T153" i="5" s="1"/>
  <c r="P154" i="5"/>
  <c r="T154" i="5" s="1"/>
  <c r="P155" i="5"/>
  <c r="T155" i="5" s="1"/>
  <c r="P156" i="5"/>
  <c r="T156" i="5" s="1"/>
  <c r="P157" i="5"/>
  <c r="T157" i="5" s="1"/>
  <c r="P158" i="5"/>
  <c r="T158" i="5" s="1"/>
  <c r="P159" i="5"/>
  <c r="T159" i="5" s="1"/>
  <c r="P160" i="5"/>
  <c r="T160" i="5" s="1"/>
  <c r="P161" i="5"/>
  <c r="T161" i="5" s="1"/>
  <c r="P162" i="5"/>
  <c r="T162" i="5" s="1"/>
  <c r="P163" i="5"/>
  <c r="T163" i="5" s="1"/>
  <c r="P164" i="5"/>
  <c r="T164" i="5" s="1"/>
  <c r="P165" i="5"/>
  <c r="T165" i="5" s="1"/>
  <c r="P166" i="5"/>
  <c r="T166" i="5" s="1"/>
  <c r="P167" i="5"/>
  <c r="T167" i="5" s="1"/>
  <c r="P168" i="5"/>
  <c r="T168" i="5" s="1"/>
  <c r="P169" i="5"/>
  <c r="T169" i="5" s="1"/>
  <c r="P170" i="5"/>
  <c r="T170" i="5" s="1"/>
  <c r="P171" i="5"/>
  <c r="T171" i="5" s="1"/>
  <c r="P172" i="5"/>
  <c r="T172" i="5" s="1"/>
  <c r="P173" i="5"/>
  <c r="T173" i="5" s="1"/>
  <c r="P174" i="5"/>
  <c r="T174" i="5" s="1"/>
  <c r="P175" i="5"/>
  <c r="T175" i="5" s="1"/>
  <c r="P176" i="5"/>
  <c r="T176" i="5" s="1"/>
  <c r="P177" i="5"/>
  <c r="T177" i="5" s="1"/>
  <c r="P178" i="5"/>
  <c r="T178" i="5" s="1"/>
  <c r="P179" i="5"/>
  <c r="T179" i="5" s="1"/>
  <c r="P180" i="5"/>
  <c r="T180" i="5" s="1"/>
  <c r="P181" i="5"/>
  <c r="T181" i="5" s="1"/>
  <c r="P182" i="5"/>
  <c r="T182" i="5" s="1"/>
  <c r="P183" i="5"/>
  <c r="T183" i="5" s="1"/>
  <c r="P184" i="5"/>
  <c r="T184" i="5" s="1"/>
  <c r="P185" i="5"/>
  <c r="T185" i="5" s="1"/>
  <c r="P186" i="5"/>
  <c r="T186" i="5" s="1"/>
  <c r="P187" i="5"/>
  <c r="T187" i="5" s="1"/>
  <c r="P191" i="5"/>
  <c r="T191" i="5" s="1"/>
  <c r="P193" i="5"/>
  <c r="T193" i="5" s="1"/>
  <c r="P195" i="5"/>
  <c r="T195" i="5" s="1"/>
  <c r="P197" i="5"/>
  <c r="T197" i="5" s="1"/>
  <c r="P202" i="5"/>
  <c r="T202" i="5" s="1"/>
  <c r="P206" i="5"/>
  <c r="T206" i="5" s="1"/>
  <c r="P208" i="5"/>
  <c r="T208" i="5" s="1"/>
  <c r="P210" i="5"/>
  <c r="T210" i="5" s="1"/>
  <c r="P212" i="5"/>
  <c r="T212" i="5" s="1"/>
  <c r="P214" i="5"/>
  <c r="T214" i="5" s="1"/>
  <c r="P216" i="5"/>
  <c r="T216" i="5" s="1"/>
  <c r="P218" i="5"/>
  <c r="T218" i="5" s="1"/>
  <c r="P220" i="5"/>
  <c r="T220" i="5" s="1"/>
  <c r="P222" i="5"/>
  <c r="T222" i="5" s="1"/>
  <c r="P224" i="5"/>
  <c r="T224" i="5" s="1"/>
  <c r="P225" i="5"/>
  <c r="T225" i="5" s="1"/>
  <c r="P226" i="5"/>
  <c r="T226" i="5" s="1"/>
  <c r="P227" i="5"/>
  <c r="T227" i="5" s="1"/>
  <c r="P228" i="5"/>
  <c r="T228" i="5" s="1"/>
  <c r="P230" i="5"/>
  <c r="T230" i="5" s="1"/>
  <c r="P233" i="5"/>
  <c r="T233" i="5" s="1"/>
  <c r="P234" i="5"/>
  <c r="T234" i="5" s="1"/>
  <c r="P236" i="5"/>
  <c r="T236" i="5" s="1"/>
  <c r="P238" i="5"/>
  <c r="T238" i="5" s="1"/>
  <c r="P240" i="5"/>
  <c r="T240" i="5" s="1"/>
  <c r="P241" i="5"/>
  <c r="T241" i="5" s="1"/>
  <c r="P243" i="5"/>
  <c r="T243" i="5" s="1"/>
  <c r="P245" i="5"/>
  <c r="T245" i="5" s="1"/>
  <c r="P247" i="5"/>
  <c r="T247" i="5" s="1"/>
  <c r="P248" i="5"/>
  <c r="T248" i="5" s="1"/>
  <c r="P250" i="5"/>
  <c r="T250" i="5" s="1"/>
  <c r="P251" i="5"/>
  <c r="T251" i="5" s="1"/>
  <c r="P252" i="5"/>
  <c r="T252" i="5" s="1"/>
  <c r="P253" i="5"/>
  <c r="T253" i="5" s="1"/>
  <c r="P254" i="5"/>
  <c r="T254" i="5" s="1"/>
  <c r="P256" i="5"/>
  <c r="T256" i="5" s="1"/>
  <c r="P257" i="5"/>
  <c r="T257" i="5" s="1"/>
  <c r="P259" i="5"/>
  <c r="T259" i="5" s="1"/>
  <c r="P261" i="5"/>
  <c r="T261" i="5" s="1"/>
  <c r="P262" i="5"/>
  <c r="T262" i="5" s="1"/>
  <c r="P264" i="5"/>
  <c r="T264" i="5" s="1"/>
  <c r="P265" i="5"/>
  <c r="T265" i="5" s="1"/>
  <c r="P268" i="5"/>
  <c r="T268" i="5" s="1"/>
  <c r="P270" i="5"/>
  <c r="T270" i="5" s="1"/>
  <c r="P272" i="5"/>
  <c r="T272" i="5" s="1"/>
  <c r="P275" i="5"/>
  <c r="T275" i="5" s="1"/>
  <c r="P278" i="5"/>
  <c r="T278" i="5" s="1"/>
  <c r="P282" i="5"/>
  <c r="T282" i="5" s="1"/>
  <c r="P284" i="5"/>
  <c r="T284" i="5" s="1"/>
  <c r="P286" i="5"/>
  <c r="T286" i="5" s="1"/>
  <c r="P288" i="5"/>
  <c r="T288" i="5" s="1"/>
  <c r="P290" i="5"/>
  <c r="T290" i="5" s="1"/>
  <c r="P291" i="5"/>
  <c r="T291" i="5" s="1"/>
  <c r="P293" i="5"/>
  <c r="T293" i="5" s="1"/>
  <c r="P294" i="5"/>
  <c r="T294" i="5" s="1"/>
  <c r="P296" i="5"/>
  <c r="T296" i="5" s="1"/>
  <c r="P297" i="5"/>
  <c r="T297" i="5" s="1"/>
  <c r="P299" i="5"/>
  <c r="T299" i="5" s="1"/>
  <c r="P300" i="5"/>
  <c r="T300" i="5" s="1"/>
  <c r="P302" i="5"/>
  <c r="T302" i="5" s="1"/>
  <c r="P304" i="5"/>
  <c r="T304" i="5" s="1"/>
  <c r="P313" i="5"/>
  <c r="T313" i="5" s="1"/>
  <c r="P316" i="5"/>
  <c r="T316" i="5" s="1"/>
  <c r="P318" i="5"/>
  <c r="T318" i="5" s="1"/>
  <c r="P320" i="5"/>
  <c r="T320" i="5" s="1"/>
  <c r="P323" i="5"/>
  <c r="T323" i="5" s="1"/>
  <c r="P325" i="5"/>
  <c r="T325" i="5" s="1"/>
  <c r="P333" i="5"/>
  <c r="T333" i="5" s="1"/>
  <c r="P334" i="5"/>
  <c r="T334" i="5" s="1"/>
  <c r="P335" i="5"/>
  <c r="T335" i="5" s="1"/>
  <c r="P336" i="5"/>
  <c r="T336" i="5" s="1"/>
  <c r="P337" i="5"/>
  <c r="T337" i="5" s="1"/>
  <c r="P338" i="5"/>
  <c r="T338" i="5" s="1"/>
  <c r="P339" i="5"/>
  <c r="T339" i="5" s="1"/>
  <c r="P340" i="5"/>
  <c r="T340" i="5" s="1"/>
  <c r="P341" i="5"/>
  <c r="T341" i="5" s="1"/>
  <c r="P343" i="5"/>
  <c r="T343" i="5" s="1"/>
  <c r="P345" i="5"/>
  <c r="T345" i="5" s="1"/>
  <c r="P346" i="5"/>
  <c r="T346" i="5" s="1"/>
  <c r="P347" i="5"/>
  <c r="T347" i="5" s="1"/>
  <c r="P348" i="5"/>
  <c r="T348" i="5" s="1"/>
  <c r="P349" i="5"/>
  <c r="T349" i="5" s="1"/>
  <c r="P350" i="5"/>
  <c r="T350" i="5" s="1"/>
  <c r="P351" i="5"/>
  <c r="T351" i="5" s="1"/>
  <c r="P352" i="5"/>
  <c r="T352" i="5" s="1"/>
  <c r="P353" i="5"/>
  <c r="T353" i="5" s="1"/>
  <c r="P354" i="5"/>
  <c r="T354" i="5" s="1"/>
  <c r="P355" i="5"/>
  <c r="T355" i="5" s="1"/>
  <c r="P356" i="5"/>
  <c r="T356" i="5" s="1"/>
  <c r="P362" i="5"/>
  <c r="T362" i="5" s="1"/>
  <c r="P363" i="5"/>
  <c r="T363" i="5" s="1"/>
  <c r="P364" i="5"/>
  <c r="T364" i="5" s="1"/>
  <c r="P365" i="5"/>
  <c r="T365" i="5" s="1"/>
  <c r="P366" i="5"/>
  <c r="T366" i="5" s="1"/>
  <c r="P367" i="5"/>
  <c r="T367" i="5" s="1"/>
  <c r="P368" i="5"/>
  <c r="T368" i="5" s="1"/>
  <c r="P370" i="5"/>
  <c r="T370" i="5" s="1"/>
  <c r="P371" i="5"/>
  <c r="T371" i="5" s="1"/>
  <c r="P372" i="5"/>
  <c r="T372" i="5" s="1"/>
  <c r="P373" i="5"/>
  <c r="T373" i="5" s="1"/>
  <c r="P374" i="5"/>
  <c r="T374" i="5" s="1"/>
  <c r="P375" i="5"/>
  <c r="T375" i="5" s="1"/>
  <c r="P376" i="5"/>
  <c r="T376" i="5" s="1"/>
  <c r="P377" i="5"/>
  <c r="T377" i="5" s="1"/>
  <c r="P378" i="5"/>
  <c r="T378" i="5" s="1"/>
  <c r="P379" i="5"/>
  <c r="T379" i="5" s="1"/>
  <c r="P380" i="5"/>
  <c r="T380" i="5" s="1"/>
  <c r="P381" i="5"/>
  <c r="T381" i="5" s="1"/>
  <c r="P382" i="5"/>
  <c r="T382" i="5" s="1"/>
  <c r="P383" i="5"/>
  <c r="T383" i="5" s="1"/>
  <c r="P384" i="5"/>
  <c r="T384" i="5" s="1"/>
  <c r="P385" i="5"/>
  <c r="T385" i="5" s="1"/>
  <c r="P386" i="5"/>
  <c r="T386" i="5" s="1"/>
  <c r="P387" i="5"/>
  <c r="T387" i="5" s="1"/>
  <c r="P389" i="5"/>
  <c r="T389" i="5" s="1"/>
  <c r="P390" i="5"/>
  <c r="T390" i="5" s="1"/>
  <c r="P391" i="5"/>
  <c r="T391" i="5" s="1"/>
  <c r="P392" i="5"/>
  <c r="T392" i="5" s="1"/>
  <c r="P393" i="5"/>
  <c r="T393" i="5" s="1"/>
  <c r="P394" i="5"/>
  <c r="T394" i="5" s="1"/>
  <c r="P395" i="5"/>
  <c r="T395" i="5" s="1"/>
  <c r="P396" i="5"/>
  <c r="T396" i="5" s="1"/>
  <c r="P397" i="5"/>
  <c r="T397" i="5" s="1"/>
  <c r="P398" i="5"/>
  <c r="T398" i="5" s="1"/>
  <c r="P405" i="5"/>
  <c r="T405" i="5" s="1"/>
  <c r="P408" i="5"/>
  <c r="T408" i="5" s="1"/>
  <c r="P410" i="5"/>
  <c r="T410" i="5" s="1"/>
  <c r="P412" i="5"/>
  <c r="T412" i="5" s="1"/>
  <c r="P413" i="5"/>
  <c r="T413" i="5" s="1"/>
  <c r="P415" i="5"/>
  <c r="T415" i="5" s="1"/>
  <c r="P416" i="5"/>
  <c r="T416" i="5" s="1"/>
  <c r="P417" i="5"/>
  <c r="T417" i="5" s="1"/>
  <c r="P420" i="5"/>
  <c r="T420" i="5" s="1"/>
  <c r="P421" i="5"/>
  <c r="T421" i="5" s="1"/>
  <c r="P422" i="5"/>
  <c r="T422" i="5" s="1"/>
  <c r="P423" i="5"/>
  <c r="T423" i="5" s="1"/>
  <c r="P424" i="5"/>
  <c r="T424" i="5" s="1"/>
  <c r="P425" i="5"/>
  <c r="T425" i="5" s="1"/>
  <c r="P426" i="5"/>
  <c r="T426" i="5" s="1"/>
  <c r="P427" i="5"/>
  <c r="T427" i="5" s="1"/>
  <c r="P428" i="5"/>
  <c r="T428" i="5" s="1"/>
  <c r="P429" i="5"/>
  <c r="T429" i="5" s="1"/>
  <c r="P431" i="5"/>
  <c r="T431" i="5" s="1"/>
  <c r="P433" i="5"/>
  <c r="T433" i="5" s="1"/>
  <c r="P434" i="5"/>
  <c r="T434" i="5" s="1"/>
  <c r="P435" i="5"/>
  <c r="T435" i="5" s="1"/>
  <c r="P436" i="5"/>
  <c r="T436" i="5" s="1"/>
  <c r="P437" i="5"/>
  <c r="T437" i="5" s="1"/>
  <c r="P438" i="5"/>
  <c r="T438" i="5" s="1"/>
  <c r="P439" i="5"/>
  <c r="T439" i="5" s="1"/>
  <c r="P440" i="5"/>
  <c r="T440" i="5" s="1"/>
  <c r="P441" i="5"/>
  <c r="T441" i="5" s="1"/>
  <c r="P442" i="5"/>
  <c r="T442" i="5" s="1"/>
  <c r="P443" i="5"/>
  <c r="T443" i="5" s="1"/>
  <c r="P444" i="5"/>
  <c r="T444" i="5" s="1"/>
  <c r="P445" i="5"/>
  <c r="T445" i="5" s="1"/>
  <c r="P446" i="5"/>
  <c r="T446" i="5" s="1"/>
  <c r="P447" i="5"/>
  <c r="T447" i="5" s="1"/>
  <c r="P448" i="5"/>
  <c r="T448" i="5" s="1"/>
  <c r="P449" i="5"/>
  <c r="T449" i="5" s="1"/>
  <c r="P451" i="5"/>
  <c r="T451" i="5" s="1"/>
  <c r="P452" i="5"/>
  <c r="T452" i="5" s="1"/>
  <c r="P453" i="5"/>
  <c r="T453" i="5" s="1"/>
  <c r="P454" i="5"/>
  <c r="T454" i="5" s="1"/>
  <c r="P455" i="5"/>
  <c r="T455" i="5" s="1"/>
  <c r="P456" i="5"/>
  <c r="T456" i="5" s="1"/>
  <c r="P457" i="5"/>
  <c r="T457" i="5" s="1"/>
  <c r="P459" i="5"/>
  <c r="T459" i="5" s="1"/>
  <c r="P460" i="5"/>
  <c r="T460" i="5" s="1"/>
  <c r="P461" i="5"/>
  <c r="T461" i="5" s="1"/>
  <c r="P462" i="5"/>
  <c r="T462" i="5" s="1"/>
  <c r="P463" i="5"/>
  <c r="T463" i="5" s="1"/>
  <c r="P464" i="5"/>
  <c r="T464" i="5" s="1"/>
  <c r="P465" i="5"/>
  <c r="T465" i="5" s="1"/>
  <c r="P466" i="5"/>
  <c r="T466" i="5" s="1"/>
  <c r="P467" i="5"/>
  <c r="T467" i="5" s="1"/>
  <c r="P468" i="5"/>
  <c r="T468" i="5" s="1"/>
  <c r="P469" i="5"/>
  <c r="T469" i="5" s="1"/>
  <c r="P470" i="5"/>
  <c r="T470" i="5" s="1"/>
  <c r="P471" i="5"/>
  <c r="T471" i="5" s="1"/>
  <c r="P472" i="5"/>
  <c r="T472" i="5" s="1"/>
  <c r="P473" i="5"/>
  <c r="T473" i="5" s="1"/>
  <c r="P474" i="5"/>
  <c r="T474" i="5" s="1"/>
  <c r="P475" i="5"/>
  <c r="T475" i="5" s="1"/>
  <c r="P476" i="5"/>
  <c r="T476" i="5" s="1"/>
  <c r="P478" i="5"/>
  <c r="T478" i="5" s="1"/>
  <c r="P479" i="5"/>
  <c r="T479" i="5" s="1"/>
  <c r="P480" i="5"/>
  <c r="T480" i="5" s="1"/>
  <c r="P481" i="5"/>
  <c r="T481" i="5" s="1"/>
  <c r="P482" i="5"/>
  <c r="T482" i="5" s="1"/>
  <c r="P483" i="5"/>
  <c r="T483" i="5" s="1"/>
  <c r="P484" i="5"/>
  <c r="T484" i="5" s="1"/>
  <c r="P485" i="5"/>
  <c r="T485" i="5" s="1"/>
  <c r="P486" i="5"/>
  <c r="T486" i="5" s="1"/>
  <c r="P487" i="5"/>
  <c r="T487" i="5" s="1"/>
  <c r="P489" i="5"/>
  <c r="T489" i="5" s="1"/>
  <c r="P110" i="5"/>
  <c r="T110" i="5" s="1"/>
  <c r="P19" i="5"/>
  <c r="T19" i="5" s="1"/>
  <c r="P23" i="5"/>
  <c r="T23" i="5" s="1"/>
  <c r="P25" i="5"/>
  <c r="T25" i="5" s="1"/>
  <c r="P26" i="5"/>
  <c r="T26" i="5" s="1"/>
  <c r="P28" i="5"/>
  <c r="T28" i="5" s="1"/>
  <c r="P32" i="5"/>
  <c r="T32" i="5" s="1"/>
  <c r="P36" i="5"/>
  <c r="T36" i="5" s="1"/>
  <c r="P38" i="5"/>
  <c r="T38" i="5" s="1"/>
  <c r="P39" i="5"/>
  <c r="T39" i="5" s="1"/>
  <c r="P41" i="5"/>
  <c r="T41" i="5" s="1"/>
  <c r="P43" i="5"/>
  <c r="T43" i="5" s="1"/>
  <c r="P44" i="5"/>
  <c r="T44" i="5" s="1"/>
  <c r="P46" i="5"/>
  <c r="T46" i="5" s="1"/>
  <c r="P47" i="5"/>
  <c r="T47" i="5" s="1"/>
  <c r="P49" i="5"/>
  <c r="T49" i="5" s="1"/>
  <c r="P50" i="5"/>
  <c r="T50" i="5" s="1"/>
  <c r="P51" i="5"/>
  <c r="T51" i="5" s="1"/>
  <c r="P53" i="5"/>
  <c r="T53" i="5" s="1"/>
  <c r="P55" i="5"/>
  <c r="T55" i="5" s="1"/>
  <c r="P58" i="5"/>
  <c r="T58" i="5" s="1"/>
  <c r="P59" i="5"/>
  <c r="T59" i="5" s="1"/>
  <c r="P60" i="5"/>
  <c r="T60" i="5" s="1"/>
  <c r="P62" i="5"/>
  <c r="T62" i="5" s="1"/>
  <c r="P63" i="5"/>
  <c r="T63" i="5" s="1"/>
  <c r="P64" i="5"/>
  <c r="T64" i="5" s="1"/>
  <c r="P65" i="5"/>
  <c r="T65" i="5" s="1"/>
  <c r="P66" i="5"/>
  <c r="T66" i="5" s="1"/>
  <c r="P67" i="5"/>
  <c r="T67" i="5" s="1"/>
  <c r="P69" i="5"/>
  <c r="T69" i="5" s="1"/>
  <c r="P71" i="5"/>
  <c r="T71" i="5" s="1"/>
  <c r="P72" i="5"/>
  <c r="T72" i="5" s="1"/>
  <c r="P73" i="5"/>
  <c r="T73" i="5" s="1"/>
  <c r="P74" i="5"/>
  <c r="T74" i="5" s="1"/>
  <c r="P76" i="5"/>
  <c r="T76" i="5" s="1"/>
  <c r="P78" i="5"/>
  <c r="T78" i="5" s="1"/>
  <c r="P80" i="5"/>
  <c r="T80" i="5" s="1"/>
  <c r="P82" i="5"/>
  <c r="T82" i="5" s="1"/>
  <c r="P83" i="5"/>
  <c r="T83" i="5" s="1"/>
  <c r="P84" i="5"/>
  <c r="T84" i="5" s="1"/>
  <c r="P85" i="5"/>
  <c r="T85" i="5" s="1"/>
  <c r="P87" i="5"/>
  <c r="T87" i="5" s="1"/>
  <c r="P88" i="5"/>
  <c r="T88" i="5" s="1"/>
  <c r="P89" i="5"/>
  <c r="T89" i="5" s="1"/>
  <c r="P90" i="5"/>
  <c r="T90" i="5" s="1"/>
  <c r="P91" i="5"/>
  <c r="T91" i="5" s="1"/>
  <c r="P92" i="5"/>
  <c r="T92" i="5" s="1"/>
  <c r="P93" i="5"/>
  <c r="T93" i="5" s="1"/>
  <c r="P94" i="5"/>
  <c r="T94" i="5" s="1"/>
  <c r="P95" i="5"/>
  <c r="T95" i="5" s="1"/>
  <c r="P96" i="5"/>
  <c r="T96" i="5" s="1"/>
  <c r="P98" i="5"/>
  <c r="T98" i="5" s="1"/>
  <c r="P99" i="5"/>
  <c r="T99" i="5" s="1"/>
  <c r="P100" i="5"/>
  <c r="T100" i="5" s="1"/>
  <c r="P101" i="5"/>
  <c r="T101" i="5" s="1"/>
  <c r="P102" i="5"/>
  <c r="T102" i="5" s="1"/>
  <c r="P103" i="5"/>
  <c r="T103" i="5" s="1"/>
  <c r="P104" i="5"/>
  <c r="T104" i="5" s="1"/>
  <c r="P105" i="5"/>
  <c r="T105" i="5" s="1"/>
  <c r="P106" i="5"/>
  <c r="T106" i="5" s="1"/>
  <c r="P107" i="5"/>
  <c r="T107" i="5" s="1"/>
  <c r="P108" i="5"/>
  <c r="T108" i="5" s="1"/>
  <c r="J487" i="5"/>
  <c r="J46" i="5"/>
  <c r="J47" i="5"/>
  <c r="J49" i="5"/>
  <c r="J50" i="5"/>
  <c r="J51" i="5"/>
  <c r="J53" i="5"/>
  <c r="J55" i="5"/>
  <c r="W55" i="5" s="1"/>
  <c r="J58" i="5"/>
  <c r="J59" i="5"/>
  <c r="J60" i="5"/>
  <c r="J62" i="5"/>
  <c r="J63" i="5"/>
  <c r="J64" i="5"/>
  <c r="J65" i="5"/>
  <c r="J66" i="5"/>
  <c r="J67" i="5"/>
  <c r="J69" i="5"/>
  <c r="J71" i="5"/>
  <c r="J72" i="5"/>
  <c r="J73" i="5"/>
  <c r="J74" i="5"/>
  <c r="J76" i="5"/>
  <c r="J78" i="5"/>
  <c r="J80" i="5"/>
  <c r="J82" i="5"/>
  <c r="J83" i="5"/>
  <c r="J84" i="5"/>
  <c r="J85" i="5"/>
  <c r="J87" i="5"/>
  <c r="J88" i="5"/>
  <c r="J89" i="5"/>
  <c r="J90" i="5"/>
  <c r="J91" i="5"/>
  <c r="W91" i="5" s="1"/>
  <c r="J92" i="5"/>
  <c r="J93" i="5"/>
  <c r="J94" i="5"/>
  <c r="J95" i="5"/>
  <c r="J96" i="5"/>
  <c r="J98" i="5"/>
  <c r="J99" i="5"/>
  <c r="J100" i="5"/>
  <c r="J101" i="5"/>
  <c r="J102" i="5"/>
  <c r="J103" i="5"/>
  <c r="J104" i="5"/>
  <c r="W104" i="5" s="1"/>
  <c r="J105" i="5"/>
  <c r="J106" i="5"/>
  <c r="J107" i="5"/>
  <c r="J108" i="5"/>
  <c r="J110" i="5"/>
  <c r="J111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91" i="5"/>
  <c r="J193" i="5"/>
  <c r="J195" i="5"/>
  <c r="J197" i="5"/>
  <c r="J202" i="5"/>
  <c r="J206" i="5"/>
  <c r="J208" i="5"/>
  <c r="J210" i="5"/>
  <c r="J212" i="5"/>
  <c r="J214" i="5"/>
  <c r="J216" i="5"/>
  <c r="J218" i="5"/>
  <c r="J220" i="5"/>
  <c r="J222" i="5"/>
  <c r="J224" i="5"/>
  <c r="J225" i="5"/>
  <c r="J226" i="5"/>
  <c r="J227" i="5"/>
  <c r="J228" i="5"/>
  <c r="J230" i="5"/>
  <c r="J233" i="5"/>
  <c r="J234" i="5"/>
  <c r="J236" i="5"/>
  <c r="J238" i="5"/>
  <c r="J240" i="5"/>
  <c r="J241" i="5"/>
  <c r="J243" i="5"/>
  <c r="J245" i="5"/>
  <c r="J247" i="5"/>
  <c r="J248" i="5"/>
  <c r="J250" i="5"/>
  <c r="J251" i="5"/>
  <c r="J252" i="5"/>
  <c r="J253" i="5"/>
  <c r="J254" i="5"/>
  <c r="J256" i="5"/>
  <c r="J257" i="5"/>
  <c r="J259" i="5"/>
  <c r="J261" i="5"/>
  <c r="J262" i="5"/>
  <c r="J264" i="5"/>
  <c r="J265" i="5"/>
  <c r="J268" i="5"/>
  <c r="J270" i="5"/>
  <c r="J272" i="5"/>
  <c r="J275" i="5"/>
  <c r="J278" i="5"/>
  <c r="J282" i="5"/>
  <c r="J284" i="5"/>
  <c r="J286" i="5"/>
  <c r="J288" i="5"/>
  <c r="J290" i="5"/>
  <c r="J291" i="5"/>
  <c r="J293" i="5"/>
  <c r="J294" i="5"/>
  <c r="J296" i="5"/>
  <c r="J297" i="5"/>
  <c r="J299" i="5"/>
  <c r="J300" i="5"/>
  <c r="J302" i="5"/>
  <c r="J304" i="5"/>
  <c r="J313" i="5"/>
  <c r="J316" i="5"/>
  <c r="J318" i="5"/>
  <c r="J320" i="5"/>
  <c r="J323" i="5"/>
  <c r="J325" i="5"/>
  <c r="J333" i="5"/>
  <c r="J334" i="5"/>
  <c r="J335" i="5"/>
  <c r="J336" i="5"/>
  <c r="J337" i="5"/>
  <c r="J338" i="5"/>
  <c r="J339" i="5"/>
  <c r="J340" i="5"/>
  <c r="J341" i="5"/>
  <c r="J343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62" i="5"/>
  <c r="J363" i="5"/>
  <c r="J364" i="5"/>
  <c r="J365" i="5"/>
  <c r="J366" i="5"/>
  <c r="J367" i="5"/>
  <c r="J368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9" i="5"/>
  <c r="J390" i="5"/>
  <c r="J391" i="5"/>
  <c r="J392" i="5"/>
  <c r="J393" i="5"/>
  <c r="J394" i="5"/>
  <c r="J395" i="5"/>
  <c r="J396" i="5"/>
  <c r="J397" i="5"/>
  <c r="J398" i="5"/>
  <c r="J405" i="5"/>
  <c r="J408" i="5"/>
  <c r="J410" i="5"/>
  <c r="J412" i="5"/>
  <c r="J413" i="5"/>
  <c r="J415" i="5"/>
  <c r="J416" i="5"/>
  <c r="J417" i="5"/>
  <c r="J420" i="5"/>
  <c r="J421" i="5"/>
  <c r="J422" i="5"/>
  <c r="J423" i="5"/>
  <c r="J424" i="5"/>
  <c r="J425" i="5"/>
  <c r="J426" i="5"/>
  <c r="J427" i="5"/>
  <c r="J428" i="5"/>
  <c r="J429" i="5"/>
  <c r="J431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1" i="5"/>
  <c r="J452" i="5"/>
  <c r="J453" i="5"/>
  <c r="J454" i="5"/>
  <c r="J455" i="5"/>
  <c r="J456" i="5"/>
  <c r="J457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8" i="5"/>
  <c r="J479" i="5"/>
  <c r="J480" i="5"/>
  <c r="J481" i="5"/>
  <c r="J482" i="5"/>
  <c r="J483" i="5"/>
  <c r="J484" i="5"/>
  <c r="J485" i="5"/>
  <c r="J486" i="5"/>
  <c r="J489" i="5"/>
  <c r="W489" i="5" s="1"/>
  <c r="J43" i="5"/>
  <c r="J44" i="5"/>
  <c r="J41" i="5"/>
  <c r="J38" i="5"/>
  <c r="J39" i="5"/>
  <c r="J36" i="5"/>
  <c r="J32" i="5"/>
  <c r="W32" i="5" s="1"/>
  <c r="J28" i="5"/>
  <c r="J25" i="5"/>
  <c r="J26" i="5"/>
  <c r="J23" i="5"/>
  <c r="J19" i="5"/>
  <c r="W19" i="5" s="1"/>
  <c r="D306" i="5" l="1"/>
  <c r="D305" i="5" s="1"/>
  <c r="D33" i="5"/>
  <c r="D15" i="5" s="1"/>
  <c r="D14" i="5" s="1"/>
  <c r="W483" i="5"/>
  <c r="W481" i="5"/>
  <c r="W474" i="5"/>
  <c r="W470" i="5"/>
  <c r="W468" i="5"/>
  <c r="W462" i="5"/>
  <c r="W457" i="5"/>
  <c r="W455" i="5"/>
  <c r="W448" i="5"/>
  <c r="W444" i="5"/>
  <c r="W442" i="5"/>
  <c r="W436" i="5"/>
  <c r="W431" i="5"/>
  <c r="W428" i="5"/>
  <c r="W422" i="5"/>
  <c r="W416" i="5"/>
  <c r="W413" i="5"/>
  <c r="W397" i="5"/>
  <c r="W393" i="5"/>
  <c r="W391" i="5"/>
  <c r="W384" i="5"/>
  <c r="W380" i="5"/>
  <c r="W378" i="5"/>
  <c r="W372" i="5"/>
  <c r="W367" i="5"/>
  <c r="W365" i="5"/>
  <c r="W354" i="5"/>
  <c r="W350" i="5"/>
  <c r="W348" i="5"/>
  <c r="W340" i="5"/>
  <c r="W336" i="5"/>
  <c r="W334" i="5"/>
  <c r="W316" i="5"/>
  <c r="W300" i="5"/>
  <c r="W288" i="5"/>
  <c r="W278" i="5"/>
  <c r="W272" i="5"/>
  <c r="W252" i="5"/>
  <c r="W236" i="5"/>
  <c r="W233" i="5"/>
  <c r="W224" i="5"/>
  <c r="W212" i="5"/>
  <c r="W186" i="5"/>
  <c r="W184" i="5"/>
  <c r="W174" i="5"/>
  <c r="W172" i="5"/>
  <c r="W162" i="5"/>
  <c r="W160" i="5"/>
  <c r="W43" i="5"/>
  <c r="W486" i="5"/>
  <c r="W484" i="5"/>
  <c r="W480" i="5"/>
  <c r="W478" i="5"/>
  <c r="W475" i="5"/>
  <c r="W473" i="5"/>
  <c r="W471" i="5"/>
  <c r="W467" i="5"/>
  <c r="W465" i="5"/>
  <c r="W463" i="5"/>
  <c r="W461" i="5"/>
  <c r="W459" i="5"/>
  <c r="W454" i="5"/>
  <c r="W452" i="5"/>
  <c r="W449" i="5"/>
  <c r="W447" i="5"/>
  <c r="W445" i="5"/>
  <c r="W441" i="5"/>
  <c r="W439" i="5"/>
  <c r="W437" i="5"/>
  <c r="W435" i="5"/>
  <c r="W433" i="5"/>
  <c r="W427" i="5"/>
  <c r="W425" i="5"/>
  <c r="W423" i="5"/>
  <c r="W421" i="5"/>
  <c r="W417" i="5"/>
  <c r="W412" i="5"/>
  <c r="W408" i="5"/>
  <c r="W398" i="5"/>
  <c r="W396" i="5"/>
  <c r="W394" i="5"/>
  <c r="W390" i="5"/>
  <c r="W387" i="5"/>
  <c r="W385" i="5"/>
  <c r="W383" i="5"/>
  <c r="W381" i="5"/>
  <c r="W377" i="5"/>
  <c r="W375" i="5"/>
  <c r="W373" i="5"/>
  <c r="W371" i="5"/>
  <c r="W368" i="5"/>
  <c r="W364" i="5"/>
  <c r="W362" i="5"/>
  <c r="W355" i="5"/>
  <c r="W353" i="5"/>
  <c r="W351" i="5"/>
  <c r="W347" i="5"/>
  <c r="W345" i="5"/>
  <c r="W341" i="5"/>
  <c r="W339" i="5"/>
  <c r="W337" i="5"/>
  <c r="W333" i="5"/>
  <c r="W323" i="5"/>
  <c r="W318" i="5"/>
  <c r="W302" i="5"/>
  <c r="W296" i="5"/>
  <c r="W293" i="5"/>
  <c r="W290" i="5"/>
  <c r="W286" i="5"/>
  <c r="W282" i="5"/>
  <c r="W270" i="5"/>
  <c r="W265" i="5"/>
  <c r="W259" i="5"/>
  <c r="W256" i="5"/>
  <c r="W251" i="5"/>
  <c r="W248" i="5"/>
  <c r="W245" i="5"/>
  <c r="W241" i="5"/>
  <c r="W227" i="5"/>
  <c r="W222" i="5"/>
  <c r="W210" i="5"/>
  <c r="W197" i="5"/>
  <c r="W193" i="5"/>
  <c r="W187" i="5"/>
  <c r="W181" i="5"/>
  <c r="W175" i="5"/>
  <c r="W163" i="5"/>
  <c r="W151" i="5"/>
  <c r="W139" i="5"/>
  <c r="W127" i="5"/>
  <c r="W115" i="5"/>
  <c r="W92" i="5"/>
  <c r="W487" i="5"/>
  <c r="W44" i="5"/>
  <c r="W476" i="5"/>
  <c r="W464" i="5"/>
  <c r="W451" i="5"/>
  <c r="W438" i="5"/>
  <c r="W424" i="5"/>
  <c r="W405" i="5"/>
  <c r="W386" i="5"/>
  <c r="W374" i="5"/>
  <c r="W356" i="5"/>
  <c r="W343" i="5"/>
  <c r="W320" i="5"/>
  <c r="W264" i="5"/>
  <c r="W247" i="5"/>
  <c r="W482" i="5"/>
  <c r="W469" i="5"/>
  <c r="W456" i="5"/>
  <c r="W443" i="5"/>
  <c r="W429" i="5"/>
  <c r="W415" i="5"/>
  <c r="W392" i="5"/>
  <c r="W379" i="5"/>
  <c r="W366" i="5"/>
  <c r="W349" i="5"/>
  <c r="W335" i="5"/>
  <c r="W299" i="5"/>
  <c r="W275" i="5"/>
  <c r="W253" i="5"/>
  <c r="W234" i="5"/>
  <c r="W185" i="5"/>
  <c r="W67" i="5"/>
  <c r="W479" i="5"/>
  <c r="W466" i="5"/>
  <c r="W453" i="5"/>
  <c r="W440" i="5"/>
  <c r="W426" i="5"/>
  <c r="W410" i="5"/>
  <c r="W389" i="5"/>
  <c r="W376" i="5"/>
  <c r="W363" i="5"/>
  <c r="W346" i="5"/>
  <c r="W325" i="5"/>
  <c r="W294" i="5"/>
  <c r="W268" i="5"/>
  <c r="W208" i="5"/>
  <c r="W80" i="5"/>
  <c r="W103" i="5"/>
  <c r="W485" i="5"/>
  <c r="W472" i="5"/>
  <c r="W460" i="5"/>
  <c r="W446" i="5"/>
  <c r="W434" i="5"/>
  <c r="W420" i="5"/>
  <c r="W395" i="5"/>
  <c r="W382" i="5"/>
  <c r="W370" i="5"/>
  <c r="W352" i="5"/>
  <c r="W338" i="5"/>
  <c r="W304" i="5"/>
  <c r="W284" i="5"/>
  <c r="W257" i="5"/>
  <c r="W220" i="5"/>
  <c r="W191" i="5"/>
  <c r="W176" i="5"/>
  <c r="W164" i="5"/>
  <c r="W152" i="5"/>
  <c r="W140" i="5"/>
  <c r="W128" i="5"/>
  <c r="W116" i="5"/>
  <c r="W23" i="5"/>
  <c r="N23" i="5"/>
  <c r="W28" i="5"/>
  <c r="N28" i="5"/>
  <c r="W313" i="5"/>
  <c r="N313" i="5"/>
  <c r="W169" i="5"/>
  <c r="N169" i="5"/>
  <c r="W157" i="5"/>
  <c r="N157" i="5"/>
  <c r="W145" i="5"/>
  <c r="N145" i="5"/>
  <c r="W133" i="5"/>
  <c r="N133" i="5"/>
  <c r="W121" i="5"/>
  <c r="N121" i="5"/>
  <c r="W85" i="5"/>
  <c r="N85" i="5"/>
  <c r="W73" i="5"/>
  <c r="N73" i="5"/>
  <c r="W49" i="5"/>
  <c r="N49" i="5"/>
  <c r="N484" i="5"/>
  <c r="N472" i="5"/>
  <c r="N460" i="5"/>
  <c r="N448" i="5"/>
  <c r="N436" i="5"/>
  <c r="N424" i="5"/>
  <c r="N412" i="5"/>
  <c r="N376" i="5"/>
  <c r="N364" i="5"/>
  <c r="N352" i="5"/>
  <c r="N340" i="5"/>
  <c r="N316" i="5"/>
  <c r="N299" i="5"/>
  <c r="N284" i="5"/>
  <c r="N251" i="5"/>
  <c r="N210" i="5"/>
  <c r="N162" i="5"/>
  <c r="N92" i="5"/>
  <c r="W240" i="5"/>
  <c r="N240" i="5"/>
  <c r="W228" i="5"/>
  <c r="N228" i="5"/>
  <c r="W216" i="5"/>
  <c r="N216" i="5"/>
  <c r="W180" i="5"/>
  <c r="N180" i="5"/>
  <c r="W168" i="5"/>
  <c r="N168" i="5"/>
  <c r="W156" i="5"/>
  <c r="N156" i="5"/>
  <c r="W144" i="5"/>
  <c r="N144" i="5"/>
  <c r="W132" i="5"/>
  <c r="N132" i="5"/>
  <c r="W120" i="5"/>
  <c r="N120" i="5"/>
  <c r="W108" i="5"/>
  <c r="N108" i="5"/>
  <c r="W96" i="5"/>
  <c r="N96" i="5"/>
  <c r="W84" i="5"/>
  <c r="N84" i="5"/>
  <c r="W72" i="5"/>
  <c r="N72" i="5"/>
  <c r="W60" i="5"/>
  <c r="N60" i="5"/>
  <c r="N483" i="5"/>
  <c r="N471" i="5"/>
  <c r="N459" i="5"/>
  <c r="N447" i="5"/>
  <c r="N435" i="5"/>
  <c r="N423" i="5"/>
  <c r="N387" i="5"/>
  <c r="N375" i="5"/>
  <c r="N363" i="5"/>
  <c r="N351" i="5"/>
  <c r="N339" i="5"/>
  <c r="N268" i="5"/>
  <c r="N248" i="5"/>
  <c r="N187" i="5"/>
  <c r="N160" i="5"/>
  <c r="N91" i="5"/>
  <c r="N19" i="5"/>
  <c r="W179" i="5"/>
  <c r="N179" i="5"/>
  <c r="W167" i="5"/>
  <c r="N167" i="5"/>
  <c r="W155" i="5"/>
  <c r="N155" i="5"/>
  <c r="W143" i="5"/>
  <c r="N143" i="5"/>
  <c r="W131" i="5"/>
  <c r="N131" i="5"/>
  <c r="W119" i="5"/>
  <c r="N119" i="5"/>
  <c r="W107" i="5"/>
  <c r="N107" i="5"/>
  <c r="W95" i="5"/>
  <c r="N95" i="5"/>
  <c r="W83" i="5"/>
  <c r="N83" i="5"/>
  <c r="W71" i="5"/>
  <c r="N71" i="5"/>
  <c r="W59" i="5"/>
  <c r="N59" i="5"/>
  <c r="W47" i="5"/>
  <c r="N47" i="5"/>
  <c r="N482" i="5"/>
  <c r="N470" i="5"/>
  <c r="N446" i="5"/>
  <c r="N434" i="5"/>
  <c r="N422" i="5"/>
  <c r="N410" i="5"/>
  <c r="N398" i="5"/>
  <c r="N386" i="5"/>
  <c r="N374" i="5"/>
  <c r="N362" i="5"/>
  <c r="N350" i="5"/>
  <c r="N338" i="5"/>
  <c r="N296" i="5"/>
  <c r="N282" i="5"/>
  <c r="N265" i="5"/>
  <c r="N247" i="5"/>
  <c r="N227" i="5"/>
  <c r="N208" i="5"/>
  <c r="N186" i="5"/>
  <c r="N152" i="5"/>
  <c r="N80" i="5"/>
  <c r="W262" i="5"/>
  <c r="N262" i="5"/>
  <c r="W250" i="5"/>
  <c r="N250" i="5"/>
  <c r="W238" i="5"/>
  <c r="N238" i="5"/>
  <c r="W226" i="5"/>
  <c r="N226" i="5"/>
  <c r="W214" i="5"/>
  <c r="N214" i="5"/>
  <c r="W202" i="5"/>
  <c r="N202" i="5"/>
  <c r="W178" i="5"/>
  <c r="N178" i="5"/>
  <c r="W166" i="5"/>
  <c r="N166" i="5"/>
  <c r="W154" i="5"/>
  <c r="N154" i="5"/>
  <c r="W142" i="5"/>
  <c r="N142" i="5"/>
  <c r="W130" i="5"/>
  <c r="N130" i="5"/>
  <c r="W118" i="5"/>
  <c r="N118" i="5"/>
  <c r="W106" i="5"/>
  <c r="N106" i="5"/>
  <c r="W94" i="5"/>
  <c r="N94" i="5"/>
  <c r="W82" i="5"/>
  <c r="N82" i="5"/>
  <c r="W58" i="5"/>
  <c r="N58" i="5"/>
  <c r="W46" i="5"/>
  <c r="N46" i="5"/>
  <c r="N481" i="5"/>
  <c r="N469" i="5"/>
  <c r="N457" i="5"/>
  <c r="N445" i="5"/>
  <c r="N433" i="5"/>
  <c r="N421" i="5"/>
  <c r="N397" i="5"/>
  <c r="N385" i="5"/>
  <c r="N373" i="5"/>
  <c r="N349" i="5"/>
  <c r="N337" i="5"/>
  <c r="N325" i="5"/>
  <c r="N264" i="5"/>
  <c r="N224" i="5"/>
  <c r="N185" i="5"/>
  <c r="N151" i="5"/>
  <c r="W41" i="5"/>
  <c r="N41" i="5"/>
  <c r="W297" i="5"/>
  <c r="N297" i="5"/>
  <c r="W261" i="5"/>
  <c r="N261" i="5"/>
  <c r="W225" i="5"/>
  <c r="N225" i="5"/>
  <c r="W177" i="5"/>
  <c r="N177" i="5"/>
  <c r="W165" i="5"/>
  <c r="N165" i="5"/>
  <c r="W153" i="5"/>
  <c r="N153" i="5"/>
  <c r="W141" i="5"/>
  <c r="N141" i="5"/>
  <c r="W129" i="5"/>
  <c r="N129" i="5"/>
  <c r="W117" i="5"/>
  <c r="N117" i="5"/>
  <c r="W105" i="5"/>
  <c r="N105" i="5"/>
  <c r="W93" i="5"/>
  <c r="N93" i="5"/>
  <c r="W69" i="5"/>
  <c r="N69" i="5"/>
  <c r="N480" i="5"/>
  <c r="N468" i="5"/>
  <c r="N456" i="5"/>
  <c r="N444" i="5"/>
  <c r="N420" i="5"/>
  <c r="N408" i="5"/>
  <c r="N396" i="5"/>
  <c r="N384" i="5"/>
  <c r="N372" i="5"/>
  <c r="N348" i="5"/>
  <c r="N336" i="5"/>
  <c r="N294" i="5"/>
  <c r="N245" i="5"/>
  <c r="N184" i="5"/>
  <c r="N140" i="5"/>
  <c r="N479" i="5"/>
  <c r="N467" i="5"/>
  <c r="N455" i="5"/>
  <c r="N443" i="5"/>
  <c r="N431" i="5"/>
  <c r="N395" i="5"/>
  <c r="N383" i="5"/>
  <c r="N371" i="5"/>
  <c r="N347" i="5"/>
  <c r="N335" i="5"/>
  <c r="N323" i="5"/>
  <c r="N293" i="5"/>
  <c r="N278" i="5"/>
  <c r="N222" i="5"/>
  <c r="N181" i="5"/>
  <c r="N139" i="5"/>
  <c r="N67" i="5"/>
  <c r="N478" i="5"/>
  <c r="N466" i="5"/>
  <c r="N454" i="5"/>
  <c r="N442" i="5"/>
  <c r="N394" i="5"/>
  <c r="N382" i="5"/>
  <c r="N370" i="5"/>
  <c r="N346" i="5"/>
  <c r="N334" i="5"/>
  <c r="N259" i="5"/>
  <c r="N241" i="5"/>
  <c r="N176" i="5"/>
  <c r="N128" i="5"/>
  <c r="W150" i="5"/>
  <c r="N150" i="5"/>
  <c r="W138" i="5"/>
  <c r="N138" i="5"/>
  <c r="W126" i="5"/>
  <c r="N126" i="5"/>
  <c r="W114" i="5"/>
  <c r="N114" i="5"/>
  <c r="W102" i="5"/>
  <c r="N102" i="5"/>
  <c r="W90" i="5"/>
  <c r="N90" i="5"/>
  <c r="W78" i="5"/>
  <c r="N78" i="5"/>
  <c r="W66" i="5"/>
  <c r="N66" i="5"/>
  <c r="N489" i="5"/>
  <c r="N465" i="5"/>
  <c r="N453" i="5"/>
  <c r="N441" i="5"/>
  <c r="N429" i="5"/>
  <c r="N417" i="5"/>
  <c r="N405" i="5"/>
  <c r="N393" i="5"/>
  <c r="N381" i="5"/>
  <c r="N345" i="5"/>
  <c r="N333" i="5"/>
  <c r="N304" i="5"/>
  <c r="N290" i="5"/>
  <c r="N220" i="5"/>
  <c r="N175" i="5"/>
  <c r="N127" i="5"/>
  <c r="N55" i="5"/>
  <c r="W173" i="5"/>
  <c r="N173" i="5"/>
  <c r="W161" i="5"/>
  <c r="N161" i="5"/>
  <c r="W149" i="5"/>
  <c r="N149" i="5"/>
  <c r="W137" i="5"/>
  <c r="N137" i="5"/>
  <c r="W125" i="5"/>
  <c r="N125" i="5"/>
  <c r="W113" i="5"/>
  <c r="N113" i="5"/>
  <c r="W101" i="5"/>
  <c r="N101" i="5"/>
  <c r="W89" i="5"/>
  <c r="N89" i="5"/>
  <c r="W65" i="5"/>
  <c r="N65" i="5"/>
  <c r="W53" i="5"/>
  <c r="N53" i="5"/>
  <c r="N476" i="5"/>
  <c r="N464" i="5"/>
  <c r="N452" i="5"/>
  <c r="N440" i="5"/>
  <c r="N428" i="5"/>
  <c r="N416" i="5"/>
  <c r="N392" i="5"/>
  <c r="N380" i="5"/>
  <c r="N368" i="5"/>
  <c r="N356" i="5"/>
  <c r="N320" i="5"/>
  <c r="N275" i="5"/>
  <c r="N257" i="5"/>
  <c r="N236" i="5"/>
  <c r="N197" i="5"/>
  <c r="N174" i="5"/>
  <c r="N116" i="5"/>
  <c r="N44" i="5"/>
  <c r="W26" i="5"/>
  <c r="N26" i="5"/>
  <c r="W148" i="5"/>
  <c r="N148" i="5"/>
  <c r="W136" i="5"/>
  <c r="N136" i="5"/>
  <c r="W124" i="5"/>
  <c r="N124" i="5"/>
  <c r="W100" i="5"/>
  <c r="N100" i="5"/>
  <c r="W88" i="5"/>
  <c r="N88" i="5"/>
  <c r="W76" i="5"/>
  <c r="N76" i="5"/>
  <c r="W64" i="5"/>
  <c r="N64" i="5"/>
  <c r="N487" i="5"/>
  <c r="N475" i="5"/>
  <c r="N463" i="5"/>
  <c r="N451" i="5"/>
  <c r="N439" i="5"/>
  <c r="N427" i="5"/>
  <c r="N415" i="5"/>
  <c r="N391" i="5"/>
  <c r="N379" i="5"/>
  <c r="N367" i="5"/>
  <c r="N355" i="5"/>
  <c r="N343" i="5"/>
  <c r="N302" i="5"/>
  <c r="N288" i="5"/>
  <c r="N272" i="5"/>
  <c r="N256" i="5"/>
  <c r="N172" i="5"/>
  <c r="N115" i="5"/>
  <c r="N43" i="5"/>
  <c r="W36" i="5"/>
  <c r="N36" i="5"/>
  <c r="W25" i="5"/>
  <c r="N25" i="5"/>
  <c r="W39" i="5"/>
  <c r="N39" i="5"/>
  <c r="W291" i="5"/>
  <c r="N291" i="5"/>
  <c r="W243" i="5"/>
  <c r="N243" i="5"/>
  <c r="W195" i="5"/>
  <c r="N195" i="5"/>
  <c r="W183" i="5"/>
  <c r="N183" i="5"/>
  <c r="W171" i="5"/>
  <c r="N171" i="5"/>
  <c r="W159" i="5"/>
  <c r="N159" i="5"/>
  <c r="W147" i="5"/>
  <c r="N147" i="5"/>
  <c r="W135" i="5"/>
  <c r="N135" i="5"/>
  <c r="W123" i="5"/>
  <c r="N123" i="5"/>
  <c r="W111" i="5"/>
  <c r="N111" i="5"/>
  <c r="W99" i="5"/>
  <c r="N99" i="5"/>
  <c r="W87" i="5"/>
  <c r="N87" i="5"/>
  <c r="W63" i="5"/>
  <c r="N63" i="5"/>
  <c r="W51" i="5"/>
  <c r="N51" i="5"/>
  <c r="N486" i="5"/>
  <c r="N474" i="5"/>
  <c r="N462" i="5"/>
  <c r="N438" i="5"/>
  <c r="N426" i="5"/>
  <c r="N390" i="5"/>
  <c r="N378" i="5"/>
  <c r="N366" i="5"/>
  <c r="N354" i="5"/>
  <c r="N318" i="5"/>
  <c r="N253" i="5"/>
  <c r="N234" i="5"/>
  <c r="N212" i="5"/>
  <c r="N193" i="5"/>
  <c r="N164" i="5"/>
  <c r="N104" i="5"/>
  <c r="N32" i="5"/>
  <c r="W38" i="5"/>
  <c r="N38" i="5"/>
  <c r="W254" i="5"/>
  <c r="N254" i="5"/>
  <c r="W230" i="5"/>
  <c r="N230" i="5"/>
  <c r="W218" i="5"/>
  <c r="N218" i="5"/>
  <c r="W206" i="5"/>
  <c r="N206" i="5"/>
  <c r="W182" i="5"/>
  <c r="N182" i="5"/>
  <c r="W170" i="5"/>
  <c r="N170" i="5"/>
  <c r="W158" i="5"/>
  <c r="N158" i="5"/>
  <c r="W146" i="5"/>
  <c r="N146" i="5"/>
  <c r="W134" i="5"/>
  <c r="N134" i="5"/>
  <c r="W122" i="5"/>
  <c r="N122" i="5"/>
  <c r="W110" i="5"/>
  <c r="N110" i="5"/>
  <c r="W98" i="5"/>
  <c r="N98" i="5"/>
  <c r="W74" i="5"/>
  <c r="N74" i="5"/>
  <c r="W62" i="5"/>
  <c r="N62" i="5"/>
  <c r="W50" i="5"/>
  <c r="N50" i="5"/>
  <c r="N485" i="5"/>
  <c r="N473" i="5"/>
  <c r="N461" i="5"/>
  <c r="N449" i="5"/>
  <c r="N437" i="5"/>
  <c r="N425" i="5"/>
  <c r="N413" i="5"/>
  <c r="N389" i="5"/>
  <c r="N377" i="5"/>
  <c r="N365" i="5"/>
  <c r="N353" i="5"/>
  <c r="N341" i="5"/>
  <c r="N300" i="5"/>
  <c r="N286" i="5"/>
  <c r="N270" i="5"/>
  <c r="N252" i="5"/>
  <c r="N233" i="5"/>
  <c r="N191" i="5"/>
  <c r="N163" i="5"/>
  <c r="N103" i="5"/>
  <c r="Q70" i="5"/>
  <c r="O112" i="5"/>
  <c r="O109" i="5"/>
  <c r="O68" i="5"/>
  <c r="Q61" i="5"/>
  <c r="Q57" i="5"/>
  <c r="F201" i="5"/>
  <c r="G201" i="5"/>
  <c r="G199" i="5" s="1"/>
  <c r="H201" i="5"/>
  <c r="I201" i="5"/>
  <c r="K201" i="5"/>
  <c r="L201" i="5"/>
  <c r="L200" i="5" s="1"/>
  <c r="M201" i="5"/>
  <c r="M200" i="5" s="1"/>
  <c r="O201" i="5"/>
  <c r="Q201" i="5"/>
  <c r="R201" i="5"/>
  <c r="R199" i="5" s="1"/>
  <c r="S201" i="5"/>
  <c r="S199" i="5" s="1"/>
  <c r="E201" i="5"/>
  <c r="F196" i="5"/>
  <c r="G196" i="5"/>
  <c r="H196" i="5"/>
  <c r="I196" i="5"/>
  <c r="K196" i="5"/>
  <c r="L196" i="5"/>
  <c r="M196" i="5"/>
  <c r="O196" i="5"/>
  <c r="Q196" i="5"/>
  <c r="P196" i="5" s="1"/>
  <c r="S196" i="5"/>
  <c r="E196" i="5"/>
  <c r="F194" i="5"/>
  <c r="G194" i="5"/>
  <c r="H194" i="5"/>
  <c r="I194" i="5"/>
  <c r="K194" i="5"/>
  <c r="L194" i="5"/>
  <c r="M194" i="5"/>
  <c r="O194" i="5"/>
  <c r="Q194" i="5"/>
  <c r="P194" i="5" s="1"/>
  <c r="S194" i="5"/>
  <c r="E194" i="5"/>
  <c r="D13" i="5" l="1"/>
  <c r="U194" i="5"/>
  <c r="V196" i="5"/>
  <c r="F199" i="5"/>
  <c r="V201" i="5"/>
  <c r="V194" i="5"/>
  <c r="E200" i="5"/>
  <c r="Q200" i="5"/>
  <c r="P201" i="5"/>
  <c r="O199" i="5"/>
  <c r="T201" i="5"/>
  <c r="K200" i="5"/>
  <c r="J200" i="5" s="1"/>
  <c r="J201" i="5"/>
  <c r="N201" i="5" s="1"/>
  <c r="I199" i="5"/>
  <c r="T196" i="5"/>
  <c r="T194" i="5"/>
  <c r="J196" i="5"/>
  <c r="N196" i="5" s="1"/>
  <c r="J194" i="5"/>
  <c r="W194" i="5" s="1"/>
  <c r="N194" i="5"/>
  <c r="U196" i="5"/>
  <c r="H199" i="5"/>
  <c r="U201" i="5"/>
  <c r="G200" i="5"/>
  <c r="Q199" i="5"/>
  <c r="P199" i="5" s="1"/>
  <c r="S200" i="5"/>
  <c r="R200" i="5"/>
  <c r="I200" i="5"/>
  <c r="H200" i="5"/>
  <c r="F200" i="5"/>
  <c r="E199" i="5"/>
  <c r="L199" i="5"/>
  <c r="K199" i="5"/>
  <c r="O200" i="5"/>
  <c r="M199" i="5"/>
  <c r="J199" i="5" l="1"/>
  <c r="N199" i="5" s="1"/>
  <c r="P200" i="5"/>
  <c r="W200" i="5" s="1"/>
  <c r="W201" i="5"/>
  <c r="U200" i="5"/>
  <c r="N200" i="5"/>
  <c r="W196" i="5"/>
  <c r="W199" i="5"/>
  <c r="T199" i="5"/>
  <c r="U199" i="5"/>
  <c r="V200" i="5"/>
  <c r="V199" i="5"/>
  <c r="F61" i="5"/>
  <c r="G61" i="5"/>
  <c r="H61" i="5"/>
  <c r="I61" i="5"/>
  <c r="K61" i="5"/>
  <c r="L61" i="5"/>
  <c r="M61" i="5"/>
  <c r="O61" i="5"/>
  <c r="R61" i="5"/>
  <c r="P61" i="5" s="1"/>
  <c r="S61" i="5"/>
  <c r="E61" i="5"/>
  <c r="F48" i="5"/>
  <c r="G48" i="5"/>
  <c r="H48" i="5"/>
  <c r="I48" i="5"/>
  <c r="K48" i="5"/>
  <c r="L48" i="5"/>
  <c r="M48" i="5"/>
  <c r="O48" i="5"/>
  <c r="Q48" i="5"/>
  <c r="R48" i="5"/>
  <c r="S48" i="5"/>
  <c r="E48" i="5"/>
  <c r="F192" i="5"/>
  <c r="G192" i="5"/>
  <c r="H192" i="5"/>
  <c r="I192" i="5"/>
  <c r="K192" i="5"/>
  <c r="L192" i="5"/>
  <c r="M192" i="5"/>
  <c r="O192" i="5"/>
  <c r="Q192" i="5"/>
  <c r="P192" i="5" s="1"/>
  <c r="S192" i="5"/>
  <c r="E192" i="5"/>
  <c r="T200" i="5" l="1"/>
  <c r="J48" i="5"/>
  <c r="U61" i="5"/>
  <c r="J192" i="5"/>
  <c r="N48" i="5"/>
  <c r="U48" i="5"/>
  <c r="V48" i="5"/>
  <c r="U192" i="5"/>
  <c r="T61" i="5"/>
  <c r="N192" i="5"/>
  <c r="V192" i="5"/>
  <c r="T192" i="5"/>
  <c r="W192" i="5"/>
  <c r="P48" i="5"/>
  <c r="W48" i="5" s="1"/>
  <c r="V61" i="5"/>
  <c r="J61" i="5"/>
  <c r="N61" i="5" s="1"/>
  <c r="E52" i="5"/>
  <c r="F52" i="5"/>
  <c r="G52" i="5"/>
  <c r="H52" i="5"/>
  <c r="I52" i="5"/>
  <c r="K52" i="5"/>
  <c r="L52" i="5"/>
  <c r="M52" i="5"/>
  <c r="O52" i="5"/>
  <c r="Q52" i="5"/>
  <c r="R52" i="5"/>
  <c r="S52" i="5"/>
  <c r="O430" i="5"/>
  <c r="J52" i="5" l="1"/>
  <c r="U52" i="5"/>
  <c r="T48" i="5"/>
  <c r="W61" i="5"/>
  <c r="N52" i="5"/>
  <c r="V52" i="5"/>
  <c r="P52" i="5"/>
  <c r="W52" i="5" s="1"/>
  <c r="F54" i="5"/>
  <c r="G54" i="5"/>
  <c r="H54" i="5"/>
  <c r="I54" i="5"/>
  <c r="K54" i="5"/>
  <c r="L54" i="5"/>
  <c r="M54" i="5"/>
  <c r="O54" i="5"/>
  <c r="Q54" i="5"/>
  <c r="R54" i="5"/>
  <c r="S54" i="5"/>
  <c r="E54" i="5"/>
  <c r="T52" i="5" l="1"/>
  <c r="V54" i="5"/>
  <c r="J54" i="5"/>
  <c r="P54" i="5"/>
  <c r="N54" i="5"/>
  <c r="U54" i="5"/>
  <c r="S488" i="5"/>
  <c r="R488" i="5"/>
  <c r="Q488" i="5"/>
  <c r="P488" i="5" s="1"/>
  <c r="O488" i="5"/>
  <c r="M488" i="5"/>
  <c r="L488" i="5"/>
  <c r="K488" i="5"/>
  <c r="I488" i="5"/>
  <c r="H488" i="5"/>
  <c r="G488" i="5"/>
  <c r="F488" i="5"/>
  <c r="E488" i="5"/>
  <c r="S477" i="5"/>
  <c r="R477" i="5"/>
  <c r="Q477" i="5"/>
  <c r="P477" i="5" s="1"/>
  <c r="O477" i="5"/>
  <c r="M477" i="5"/>
  <c r="L477" i="5"/>
  <c r="K477" i="5"/>
  <c r="I477" i="5"/>
  <c r="H477" i="5"/>
  <c r="G477" i="5"/>
  <c r="F477" i="5"/>
  <c r="E477" i="5"/>
  <c r="S458" i="5"/>
  <c r="R458" i="5"/>
  <c r="Q458" i="5"/>
  <c r="P458" i="5" s="1"/>
  <c r="O458" i="5"/>
  <c r="M458" i="5"/>
  <c r="L458" i="5"/>
  <c r="K458" i="5"/>
  <c r="I458" i="5"/>
  <c r="H458" i="5"/>
  <c r="G458" i="5"/>
  <c r="F458" i="5"/>
  <c r="E458" i="5"/>
  <c r="S450" i="5"/>
  <c r="R450" i="5"/>
  <c r="Q450" i="5"/>
  <c r="P450" i="5" s="1"/>
  <c r="O450" i="5"/>
  <c r="M450" i="5"/>
  <c r="L450" i="5"/>
  <c r="K450" i="5"/>
  <c r="I450" i="5"/>
  <c r="H450" i="5"/>
  <c r="G450" i="5"/>
  <c r="F450" i="5"/>
  <c r="E450" i="5"/>
  <c r="S432" i="5"/>
  <c r="R432" i="5"/>
  <c r="Q432" i="5"/>
  <c r="P432" i="5" s="1"/>
  <c r="O432" i="5"/>
  <c r="M432" i="5"/>
  <c r="L432" i="5"/>
  <c r="K432" i="5"/>
  <c r="I432" i="5"/>
  <c r="H432" i="5"/>
  <c r="G432" i="5"/>
  <c r="F432" i="5"/>
  <c r="E432" i="5"/>
  <c r="S430" i="5"/>
  <c r="R430" i="5"/>
  <c r="Q430" i="5"/>
  <c r="P430" i="5" s="1"/>
  <c r="T430" i="5" s="1"/>
  <c r="M430" i="5"/>
  <c r="L430" i="5"/>
  <c r="K430" i="5"/>
  <c r="I430" i="5"/>
  <c r="H430" i="5"/>
  <c r="G430" i="5"/>
  <c r="F430" i="5"/>
  <c r="E430" i="5"/>
  <c r="S419" i="5"/>
  <c r="R419" i="5"/>
  <c r="Q419" i="5"/>
  <c r="O419" i="5"/>
  <c r="S414" i="5"/>
  <c r="R414" i="5"/>
  <c r="Q414" i="5"/>
  <c r="O414" i="5"/>
  <c r="M414" i="5"/>
  <c r="L414" i="5"/>
  <c r="K414" i="5"/>
  <c r="I414" i="5"/>
  <c r="H414" i="5"/>
  <c r="G414" i="5"/>
  <c r="F414" i="5"/>
  <c r="E414" i="5"/>
  <c r="S411" i="5"/>
  <c r="R411" i="5"/>
  <c r="Q411" i="5"/>
  <c r="O411" i="5"/>
  <c r="M411" i="5"/>
  <c r="L411" i="5"/>
  <c r="K411" i="5"/>
  <c r="I411" i="5"/>
  <c r="H411" i="5"/>
  <c r="G411" i="5"/>
  <c r="F411" i="5"/>
  <c r="E411" i="5"/>
  <c r="S409" i="5"/>
  <c r="R409" i="5"/>
  <c r="Q409" i="5"/>
  <c r="O409" i="5"/>
  <c r="M409" i="5"/>
  <c r="L409" i="5"/>
  <c r="K409" i="5"/>
  <c r="I409" i="5"/>
  <c r="H409" i="5"/>
  <c r="G409" i="5"/>
  <c r="F409" i="5"/>
  <c r="E409" i="5"/>
  <c r="S407" i="5"/>
  <c r="R407" i="5"/>
  <c r="Q407" i="5"/>
  <c r="O407" i="5"/>
  <c r="M407" i="5"/>
  <c r="L407" i="5"/>
  <c r="K407" i="5"/>
  <c r="I407" i="5"/>
  <c r="H407" i="5"/>
  <c r="G407" i="5"/>
  <c r="F407" i="5"/>
  <c r="E407" i="5"/>
  <c r="S404" i="5"/>
  <c r="R404" i="5"/>
  <c r="Q404" i="5"/>
  <c r="O404" i="5"/>
  <c r="M404" i="5"/>
  <c r="M403" i="5" s="1"/>
  <c r="L404" i="5"/>
  <c r="K404" i="5"/>
  <c r="I404" i="5"/>
  <c r="H404" i="5"/>
  <c r="G404" i="5"/>
  <c r="F404" i="5"/>
  <c r="E404" i="5"/>
  <c r="S388" i="5"/>
  <c r="R388" i="5"/>
  <c r="Q388" i="5"/>
  <c r="O388" i="5"/>
  <c r="M388" i="5"/>
  <c r="L388" i="5"/>
  <c r="K388" i="5"/>
  <c r="I388" i="5"/>
  <c r="H388" i="5"/>
  <c r="G388" i="5"/>
  <c r="F388" i="5"/>
  <c r="E388" i="5"/>
  <c r="S369" i="5"/>
  <c r="R369" i="5"/>
  <c r="Q369" i="5"/>
  <c r="O369" i="5"/>
  <c r="M369" i="5"/>
  <c r="L369" i="5"/>
  <c r="K369" i="5"/>
  <c r="I369" i="5"/>
  <c r="H369" i="5"/>
  <c r="G369" i="5"/>
  <c r="F369" i="5"/>
  <c r="E369" i="5"/>
  <c r="S361" i="5"/>
  <c r="R361" i="5"/>
  <c r="Q361" i="5"/>
  <c r="O361" i="5"/>
  <c r="M361" i="5"/>
  <c r="L361" i="5"/>
  <c r="K361" i="5"/>
  <c r="I361" i="5"/>
  <c r="H361" i="5"/>
  <c r="G361" i="5"/>
  <c r="F361" i="5"/>
  <c r="E361" i="5"/>
  <c r="S344" i="5"/>
  <c r="R344" i="5"/>
  <c r="Q344" i="5"/>
  <c r="O344" i="5"/>
  <c r="M344" i="5"/>
  <c r="L344" i="5"/>
  <c r="K344" i="5"/>
  <c r="I344" i="5"/>
  <c r="H344" i="5"/>
  <c r="G344" i="5"/>
  <c r="F344" i="5"/>
  <c r="E344" i="5"/>
  <c r="S342" i="5"/>
  <c r="R342" i="5"/>
  <c r="Q342" i="5"/>
  <c r="O342" i="5"/>
  <c r="M342" i="5"/>
  <c r="L342" i="5"/>
  <c r="K342" i="5"/>
  <c r="I342" i="5"/>
  <c r="H342" i="5"/>
  <c r="G342" i="5"/>
  <c r="F342" i="5"/>
  <c r="E342" i="5"/>
  <c r="S332" i="5"/>
  <c r="R332" i="5"/>
  <c r="Q332" i="5"/>
  <c r="O332" i="5"/>
  <c r="M332" i="5"/>
  <c r="L332" i="5"/>
  <c r="K332" i="5"/>
  <c r="I332" i="5"/>
  <c r="H332" i="5"/>
  <c r="G332" i="5"/>
  <c r="F332" i="5"/>
  <c r="E332" i="5"/>
  <c r="S324" i="5"/>
  <c r="R324" i="5"/>
  <c r="Q324" i="5"/>
  <c r="O324" i="5"/>
  <c r="M324" i="5"/>
  <c r="L324" i="5"/>
  <c r="K324" i="5"/>
  <c r="I324" i="5"/>
  <c r="H324" i="5"/>
  <c r="G324" i="5"/>
  <c r="F324" i="5"/>
  <c r="E324" i="5"/>
  <c r="S322" i="5"/>
  <c r="R322" i="5"/>
  <c r="Q322" i="5"/>
  <c r="O322" i="5"/>
  <c r="M322" i="5"/>
  <c r="L322" i="5"/>
  <c r="K322" i="5"/>
  <c r="I322" i="5"/>
  <c r="H322" i="5"/>
  <c r="G322" i="5"/>
  <c r="F322" i="5"/>
  <c r="E322" i="5"/>
  <c r="S319" i="5"/>
  <c r="R319" i="5"/>
  <c r="Q319" i="5"/>
  <c r="O319" i="5"/>
  <c r="M319" i="5"/>
  <c r="L319" i="5"/>
  <c r="K319" i="5"/>
  <c r="I319" i="5"/>
  <c r="H319" i="5"/>
  <c r="G319" i="5"/>
  <c r="F319" i="5"/>
  <c r="E319" i="5"/>
  <c r="S317" i="5"/>
  <c r="R317" i="5"/>
  <c r="Q317" i="5"/>
  <c r="O317" i="5"/>
  <c r="M317" i="5"/>
  <c r="L317" i="5"/>
  <c r="K317" i="5"/>
  <c r="I317" i="5"/>
  <c r="H317" i="5"/>
  <c r="G317" i="5"/>
  <c r="F317" i="5"/>
  <c r="E317" i="5"/>
  <c r="S315" i="5"/>
  <c r="R315" i="5"/>
  <c r="Q315" i="5"/>
  <c r="O315" i="5"/>
  <c r="M315" i="5"/>
  <c r="L315" i="5"/>
  <c r="K315" i="5"/>
  <c r="I315" i="5"/>
  <c r="H315" i="5"/>
  <c r="G315" i="5"/>
  <c r="F315" i="5"/>
  <c r="E315" i="5"/>
  <c r="S312" i="5"/>
  <c r="R312" i="5"/>
  <c r="Q312" i="5"/>
  <c r="O312" i="5"/>
  <c r="M312" i="5"/>
  <c r="L312" i="5"/>
  <c r="K312" i="5"/>
  <c r="I312" i="5"/>
  <c r="H312" i="5"/>
  <c r="G312" i="5"/>
  <c r="F312" i="5"/>
  <c r="E312" i="5"/>
  <c r="W54" i="5" l="1"/>
  <c r="J312" i="5"/>
  <c r="N312" i="5" s="1"/>
  <c r="J315" i="5"/>
  <c r="N315" i="5" s="1"/>
  <c r="J317" i="5"/>
  <c r="N317" i="5" s="1"/>
  <c r="J319" i="5"/>
  <c r="N319" i="5" s="1"/>
  <c r="J322" i="5"/>
  <c r="N322" i="5" s="1"/>
  <c r="J324" i="5"/>
  <c r="N324" i="5" s="1"/>
  <c r="J332" i="5"/>
  <c r="N332" i="5" s="1"/>
  <c r="J342" i="5"/>
  <c r="N342" i="5" s="1"/>
  <c r="J344" i="5"/>
  <c r="N344" i="5" s="1"/>
  <c r="J361" i="5"/>
  <c r="J369" i="5"/>
  <c r="N369" i="5" s="1"/>
  <c r="J388" i="5"/>
  <c r="J407" i="5"/>
  <c r="N407" i="5" s="1"/>
  <c r="J409" i="5"/>
  <c r="N409" i="5" s="1"/>
  <c r="P419" i="5"/>
  <c r="T419" i="5" s="1"/>
  <c r="T432" i="5"/>
  <c r="T450" i="5"/>
  <c r="T458" i="5"/>
  <c r="T477" i="5"/>
  <c r="T54" i="5"/>
  <c r="N361" i="5"/>
  <c r="T488" i="5"/>
  <c r="N388" i="5"/>
  <c r="P312" i="5"/>
  <c r="P315" i="5"/>
  <c r="W315" i="5" s="1"/>
  <c r="P317" i="5"/>
  <c r="P319" i="5"/>
  <c r="P322" i="5"/>
  <c r="P324" i="5"/>
  <c r="W324" i="5" s="1"/>
  <c r="P332" i="5"/>
  <c r="P342" i="5"/>
  <c r="T342" i="5" s="1"/>
  <c r="P344" i="5"/>
  <c r="T344" i="5" s="1"/>
  <c r="P361" i="5"/>
  <c r="T361" i="5" s="1"/>
  <c r="P369" i="5"/>
  <c r="T369" i="5" s="1"/>
  <c r="P388" i="5"/>
  <c r="W388" i="5" s="1"/>
  <c r="P407" i="5"/>
  <c r="T407" i="5" s="1"/>
  <c r="P409" i="5"/>
  <c r="T409" i="5" s="1"/>
  <c r="P411" i="5"/>
  <c r="T411" i="5" s="1"/>
  <c r="P414" i="5"/>
  <c r="T414" i="5" s="1"/>
  <c r="J430" i="5"/>
  <c r="W430" i="5" s="1"/>
  <c r="W407" i="5"/>
  <c r="V342" i="5"/>
  <c r="V369" i="5"/>
  <c r="V322" i="5"/>
  <c r="V324" i="5"/>
  <c r="J411" i="5"/>
  <c r="N411" i="5" s="1"/>
  <c r="J414" i="5"/>
  <c r="N414" i="5" s="1"/>
  <c r="V319" i="5"/>
  <c r="T312" i="5"/>
  <c r="T315" i="5"/>
  <c r="T317" i="5"/>
  <c r="T319" i="5"/>
  <c r="T322" i="5"/>
  <c r="T324" i="5"/>
  <c r="T332" i="5"/>
  <c r="J432" i="5"/>
  <c r="W432" i="5" s="1"/>
  <c r="J450" i="5"/>
  <c r="W450" i="5" s="1"/>
  <c r="J458" i="5"/>
  <c r="W458" i="5" s="1"/>
  <c r="J477" i="5"/>
  <c r="N477" i="5" s="1"/>
  <c r="J488" i="5"/>
  <c r="N488" i="5" s="1"/>
  <c r="O403" i="5"/>
  <c r="O401" i="5" s="1"/>
  <c r="Q403" i="5"/>
  <c r="Q401" i="5" s="1"/>
  <c r="P404" i="5"/>
  <c r="T404" i="5" s="1"/>
  <c r="E403" i="5"/>
  <c r="E401" i="5" s="1"/>
  <c r="W414" i="5"/>
  <c r="V332" i="5"/>
  <c r="V344" i="5"/>
  <c r="V361" i="5"/>
  <c r="V388" i="5"/>
  <c r="V404" i="5"/>
  <c r="V407" i="5"/>
  <c r="V409" i="5"/>
  <c r="V411" i="5"/>
  <c r="V414" i="5"/>
  <c r="W319" i="5"/>
  <c r="U319" i="5"/>
  <c r="U324" i="5"/>
  <c r="U332" i="5"/>
  <c r="U342" i="5"/>
  <c r="U344" i="5"/>
  <c r="U361" i="5"/>
  <c r="U369" i="5"/>
  <c r="U388" i="5"/>
  <c r="H403" i="5"/>
  <c r="U404" i="5"/>
  <c r="U407" i="5"/>
  <c r="U409" i="5"/>
  <c r="U411" i="5"/>
  <c r="U414" i="5"/>
  <c r="V315" i="5"/>
  <c r="U322" i="5"/>
  <c r="I403" i="5"/>
  <c r="V432" i="5"/>
  <c r="V450" i="5"/>
  <c r="V458" i="5"/>
  <c r="V477" i="5"/>
  <c r="V488" i="5"/>
  <c r="E311" i="5"/>
  <c r="E309" i="5" s="1"/>
  <c r="V312" i="5"/>
  <c r="U315" i="5"/>
  <c r="K403" i="5"/>
  <c r="J404" i="5"/>
  <c r="N404" i="5" s="1"/>
  <c r="V430" i="5"/>
  <c r="U317" i="5"/>
  <c r="U432" i="5"/>
  <c r="U450" i="5"/>
  <c r="U458" i="5"/>
  <c r="U477" i="5"/>
  <c r="U488" i="5"/>
  <c r="V317" i="5"/>
  <c r="U312" i="5"/>
  <c r="U430" i="5"/>
  <c r="Q311" i="5"/>
  <c r="R311" i="5"/>
  <c r="R309" i="5" s="1"/>
  <c r="S311" i="5"/>
  <c r="S309" i="5" s="1"/>
  <c r="H311" i="5"/>
  <c r="F311" i="5"/>
  <c r="G311" i="5"/>
  <c r="G309" i="5" s="1"/>
  <c r="I311" i="5"/>
  <c r="K311" i="5"/>
  <c r="L311" i="5"/>
  <c r="L309" i="5" s="1"/>
  <c r="M311" i="5"/>
  <c r="M309" i="5" s="1"/>
  <c r="O311" i="5"/>
  <c r="F331" i="5"/>
  <c r="M401" i="5"/>
  <c r="L403" i="5"/>
  <c r="L401" i="5" s="1"/>
  <c r="S403" i="5"/>
  <c r="S401" i="5" s="1"/>
  <c r="G403" i="5"/>
  <c r="G401" i="5" s="1"/>
  <c r="R403" i="5"/>
  <c r="R401" i="5" s="1"/>
  <c r="F403" i="5"/>
  <c r="E331" i="5"/>
  <c r="I360" i="5"/>
  <c r="F419" i="5"/>
  <c r="G419" i="5"/>
  <c r="G418" i="5" s="1"/>
  <c r="G314" i="5"/>
  <c r="O321" i="5"/>
  <c r="K331" i="5"/>
  <c r="I419" i="5"/>
  <c r="L321" i="5"/>
  <c r="H314" i="5"/>
  <c r="K321" i="5"/>
  <c r="K419" i="5"/>
  <c r="K406" i="5"/>
  <c r="M314" i="5"/>
  <c r="E406" i="5"/>
  <c r="Q406" i="5"/>
  <c r="O314" i="5"/>
  <c r="S331" i="5"/>
  <c r="S330" i="5" s="1"/>
  <c r="S329" i="5" s="1"/>
  <c r="S328" i="5" s="1"/>
  <c r="G331" i="5"/>
  <c r="G330" i="5" s="1"/>
  <c r="G329" i="5" s="1"/>
  <c r="G328" i="5" s="1"/>
  <c r="H331" i="5"/>
  <c r="O406" i="5"/>
  <c r="F321" i="5"/>
  <c r="I314" i="5"/>
  <c r="Q418" i="5"/>
  <c r="K360" i="5"/>
  <c r="H419" i="5"/>
  <c r="I406" i="5"/>
  <c r="L331" i="5"/>
  <c r="L330" i="5" s="1"/>
  <c r="L329" i="5" s="1"/>
  <c r="L328" i="5" s="1"/>
  <c r="O360" i="5"/>
  <c r="R321" i="5"/>
  <c r="M419" i="5"/>
  <c r="M418" i="5" s="1"/>
  <c r="H321" i="5"/>
  <c r="M331" i="5"/>
  <c r="M330" i="5" s="1"/>
  <c r="M329" i="5" s="1"/>
  <c r="M328" i="5" s="1"/>
  <c r="S314" i="5"/>
  <c r="Q331" i="5"/>
  <c r="M321" i="5"/>
  <c r="E321" i="5"/>
  <c r="Q321" i="5"/>
  <c r="I331" i="5"/>
  <c r="L360" i="5"/>
  <c r="L359" i="5" s="1"/>
  <c r="L358" i="5" s="1"/>
  <c r="L357" i="5" s="1"/>
  <c r="F314" i="5"/>
  <c r="R314" i="5"/>
  <c r="K314" i="5"/>
  <c r="L406" i="5"/>
  <c r="R418" i="5"/>
  <c r="M406" i="5"/>
  <c r="S418" i="5"/>
  <c r="O418" i="5"/>
  <c r="H360" i="5"/>
  <c r="M360" i="5"/>
  <c r="M359" i="5" s="1"/>
  <c r="M358" i="5" s="1"/>
  <c r="M357" i="5" s="1"/>
  <c r="L419" i="5"/>
  <c r="L418" i="5" s="1"/>
  <c r="E419" i="5"/>
  <c r="I321" i="5"/>
  <c r="H406" i="5"/>
  <c r="R331" i="5"/>
  <c r="R330" i="5" s="1"/>
  <c r="R329" i="5" s="1"/>
  <c r="R328" i="5" s="1"/>
  <c r="G321" i="5"/>
  <c r="S321" i="5"/>
  <c r="O331" i="5"/>
  <c r="F360" i="5"/>
  <c r="R360" i="5"/>
  <c r="R359" i="5" s="1"/>
  <c r="R358" i="5" s="1"/>
  <c r="R357" i="5" s="1"/>
  <c r="L314" i="5"/>
  <c r="E314" i="5"/>
  <c r="Q314" i="5"/>
  <c r="G360" i="5"/>
  <c r="G359" i="5" s="1"/>
  <c r="G358" i="5" s="1"/>
  <c r="G357" i="5" s="1"/>
  <c r="S360" i="5"/>
  <c r="S359" i="5" s="1"/>
  <c r="S358" i="5" s="1"/>
  <c r="S357" i="5" s="1"/>
  <c r="E360" i="5"/>
  <c r="Q360" i="5"/>
  <c r="F406" i="5"/>
  <c r="R406" i="5"/>
  <c r="G406" i="5"/>
  <c r="S406" i="5"/>
  <c r="W312" i="5" l="1"/>
  <c r="W322" i="5"/>
  <c r="W411" i="5"/>
  <c r="W409" i="5"/>
  <c r="W332" i="5"/>
  <c r="W317" i="5"/>
  <c r="P401" i="5"/>
  <c r="N430" i="5"/>
  <c r="W342" i="5"/>
  <c r="W344" i="5"/>
  <c r="W488" i="5"/>
  <c r="W477" i="5"/>
  <c r="W361" i="5"/>
  <c r="J406" i="5"/>
  <c r="N406" i="5" s="1"/>
  <c r="W404" i="5"/>
  <c r="P406" i="5"/>
  <c r="T406" i="5" s="1"/>
  <c r="P418" i="5"/>
  <c r="T418" i="5" s="1"/>
  <c r="J321" i="5"/>
  <c r="N321" i="5" s="1"/>
  <c r="W369" i="5"/>
  <c r="P314" i="5"/>
  <c r="T314" i="5" s="1"/>
  <c r="N458" i="5"/>
  <c r="P403" i="5"/>
  <c r="T403" i="5" s="1"/>
  <c r="T388" i="5"/>
  <c r="N450" i="5"/>
  <c r="V314" i="5"/>
  <c r="V321" i="5"/>
  <c r="N432" i="5"/>
  <c r="P321" i="5"/>
  <c r="T321" i="5" s="1"/>
  <c r="J403" i="5"/>
  <c r="F309" i="5"/>
  <c r="V311" i="5"/>
  <c r="F418" i="5"/>
  <c r="F402" i="5" s="1"/>
  <c r="V419" i="5"/>
  <c r="H309" i="5"/>
  <c r="U311" i="5"/>
  <c r="I330" i="5"/>
  <c r="I359" i="5"/>
  <c r="U403" i="5"/>
  <c r="K418" i="5"/>
  <c r="J418" i="5" s="1"/>
  <c r="J419" i="5"/>
  <c r="W419" i="5" s="1"/>
  <c r="I401" i="5"/>
  <c r="Q309" i="5"/>
  <c r="P309" i="5" s="1"/>
  <c r="P311" i="5"/>
  <c r="T311" i="5" s="1"/>
  <c r="E418" i="5"/>
  <c r="H359" i="5"/>
  <c r="U360" i="5"/>
  <c r="K359" i="5"/>
  <c r="J360" i="5"/>
  <c r="N360" i="5" s="1"/>
  <c r="Q330" i="5"/>
  <c r="P331" i="5"/>
  <c r="H401" i="5"/>
  <c r="F330" i="5"/>
  <c r="V331" i="5"/>
  <c r="U314" i="5"/>
  <c r="O309" i="5"/>
  <c r="F359" i="5"/>
  <c r="V360" i="5"/>
  <c r="T401" i="5"/>
  <c r="H418" i="5"/>
  <c r="U419" i="5"/>
  <c r="U321" i="5"/>
  <c r="H330" i="5"/>
  <c r="U331" i="5"/>
  <c r="I418" i="5"/>
  <c r="K401" i="5"/>
  <c r="J401" i="5" s="1"/>
  <c r="W401" i="5" s="1"/>
  <c r="O359" i="5"/>
  <c r="E330" i="5"/>
  <c r="J314" i="5"/>
  <c r="K330" i="5"/>
  <c r="J331" i="5"/>
  <c r="F401" i="5"/>
  <c r="V403" i="5"/>
  <c r="K309" i="5"/>
  <c r="J309" i="5" s="1"/>
  <c r="J311" i="5"/>
  <c r="N311" i="5" s="1"/>
  <c r="O330" i="5"/>
  <c r="T331" i="5"/>
  <c r="V406" i="5"/>
  <c r="Q359" i="5"/>
  <c r="P360" i="5"/>
  <c r="T360" i="5" s="1"/>
  <c r="E359" i="5"/>
  <c r="U406" i="5"/>
  <c r="I309" i="5"/>
  <c r="L310" i="5"/>
  <c r="K308" i="5" s="1"/>
  <c r="L402" i="5"/>
  <c r="L400" i="5" s="1"/>
  <c r="L399" i="5" s="1"/>
  <c r="K310" i="5"/>
  <c r="J310" i="5" s="1"/>
  <c r="I308" i="5" s="1"/>
  <c r="I307" i="5" s="1"/>
  <c r="M402" i="5"/>
  <c r="M400" i="5" s="1"/>
  <c r="M399" i="5" s="1"/>
  <c r="S402" i="5"/>
  <c r="S400" i="5" s="1"/>
  <c r="S399" i="5" s="1"/>
  <c r="M310" i="5"/>
  <c r="L308" i="5" s="1"/>
  <c r="L307" i="5" s="1"/>
  <c r="G402" i="5"/>
  <c r="G400" i="5" s="1"/>
  <c r="G399" i="5" s="1"/>
  <c r="R402" i="5"/>
  <c r="R400" i="5" s="1"/>
  <c r="R399" i="5" s="1"/>
  <c r="O310" i="5"/>
  <c r="F310" i="5"/>
  <c r="Q402" i="5"/>
  <c r="G310" i="5"/>
  <c r="F308" i="5" s="1"/>
  <c r="O402" i="5"/>
  <c r="H310" i="5"/>
  <c r="Q310" i="5"/>
  <c r="R310" i="5"/>
  <c r="R308" i="5" s="1"/>
  <c r="R307" i="5" s="1"/>
  <c r="I310" i="5"/>
  <c r="L327" i="5"/>
  <c r="L326" i="5" s="1"/>
  <c r="S310" i="5"/>
  <c r="S308" i="5" s="1"/>
  <c r="S307" i="5" s="1"/>
  <c r="E310" i="5"/>
  <c r="M327" i="5"/>
  <c r="M326" i="5" s="1"/>
  <c r="R327" i="5"/>
  <c r="R326" i="5" s="1"/>
  <c r="S327" i="5"/>
  <c r="S326" i="5" s="1"/>
  <c r="G327" i="5"/>
  <c r="G326" i="5" s="1"/>
  <c r="W360" i="5" l="1"/>
  <c r="W311" i="5"/>
  <c r="W403" i="5"/>
  <c r="N309" i="5"/>
  <c r="W406" i="5"/>
  <c r="W331" i="5"/>
  <c r="U418" i="5"/>
  <c r="W314" i="5"/>
  <c r="W418" i="5"/>
  <c r="N401" i="5"/>
  <c r="W309" i="5"/>
  <c r="U401" i="5"/>
  <c r="N403" i="5"/>
  <c r="W321" i="5"/>
  <c r="V401" i="5"/>
  <c r="N331" i="5"/>
  <c r="I329" i="5"/>
  <c r="F329" i="5"/>
  <c r="V330" i="5"/>
  <c r="U309" i="5"/>
  <c r="O308" i="5"/>
  <c r="N314" i="5"/>
  <c r="E358" i="5"/>
  <c r="E329" i="5"/>
  <c r="V310" i="5"/>
  <c r="V418" i="5"/>
  <c r="F307" i="5"/>
  <c r="F400" i="5"/>
  <c r="O358" i="5"/>
  <c r="F358" i="5"/>
  <c r="V359" i="5"/>
  <c r="H329" i="5"/>
  <c r="U330" i="5"/>
  <c r="O329" i="5"/>
  <c r="E402" i="5"/>
  <c r="K358" i="5"/>
  <c r="J359" i="5"/>
  <c r="N359" i="5" s="1"/>
  <c r="Q308" i="5"/>
  <c r="P310" i="5"/>
  <c r="T310" i="5" s="1"/>
  <c r="N419" i="5"/>
  <c r="V309" i="5"/>
  <c r="Q400" i="5"/>
  <c r="P402" i="5"/>
  <c r="T402" i="5" s="1"/>
  <c r="Q358" i="5"/>
  <c r="P359" i="5"/>
  <c r="T359" i="5" s="1"/>
  <c r="H308" i="5"/>
  <c r="N310" i="5"/>
  <c r="K307" i="5"/>
  <c r="J307" i="5" s="1"/>
  <c r="J308" i="5"/>
  <c r="G308" i="5"/>
  <c r="G307" i="5" s="1"/>
  <c r="G306" i="5" s="1"/>
  <c r="U310" i="5"/>
  <c r="O400" i="5"/>
  <c r="N418" i="5"/>
  <c r="T309" i="5"/>
  <c r="H358" i="5"/>
  <c r="U359" i="5"/>
  <c r="K329" i="5"/>
  <c r="J330" i="5"/>
  <c r="Q329" i="5"/>
  <c r="P330" i="5"/>
  <c r="T330" i="5" s="1"/>
  <c r="K402" i="5"/>
  <c r="H402" i="5"/>
  <c r="E308" i="5"/>
  <c r="I402" i="5"/>
  <c r="I358" i="5"/>
  <c r="R306" i="5"/>
  <c r="L306" i="5"/>
  <c r="S306" i="5"/>
  <c r="M308" i="5" l="1"/>
  <c r="M307" i="5" s="1"/>
  <c r="W310" i="5"/>
  <c r="N308" i="5"/>
  <c r="W330" i="5"/>
  <c r="W359" i="5"/>
  <c r="N307" i="5"/>
  <c r="M306" i="5"/>
  <c r="I357" i="5"/>
  <c r="E328" i="5"/>
  <c r="H328" i="5"/>
  <c r="U329" i="5"/>
  <c r="E357" i="5"/>
  <c r="O357" i="5"/>
  <c r="E307" i="5"/>
  <c r="O307" i="5"/>
  <c r="Q399" i="5"/>
  <c r="P399" i="5" s="1"/>
  <c r="P400" i="5"/>
  <c r="O399" i="5"/>
  <c r="T399" i="5" s="1"/>
  <c r="T400" i="5"/>
  <c r="F399" i="5"/>
  <c r="Q328" i="5"/>
  <c r="P329" i="5"/>
  <c r="T329" i="5" s="1"/>
  <c r="V308" i="5"/>
  <c r="E400" i="5"/>
  <c r="F328" i="5"/>
  <c r="V329" i="5"/>
  <c r="H400" i="5"/>
  <c r="V400" i="5" s="1"/>
  <c r="U402" i="5"/>
  <c r="Q307" i="5"/>
  <c r="P308" i="5"/>
  <c r="W308" i="5" s="1"/>
  <c r="H307" i="5"/>
  <c r="U308" i="5"/>
  <c r="N330" i="5"/>
  <c r="I400" i="5"/>
  <c r="V402" i="5"/>
  <c r="K357" i="5"/>
  <c r="J357" i="5" s="1"/>
  <c r="J358" i="5"/>
  <c r="N358" i="5" s="1"/>
  <c r="K328" i="5"/>
  <c r="J329" i="5"/>
  <c r="N329" i="5" s="1"/>
  <c r="O328" i="5"/>
  <c r="I328" i="5"/>
  <c r="F357" i="5"/>
  <c r="V358" i="5"/>
  <c r="K400" i="5"/>
  <c r="J402" i="5"/>
  <c r="W402" i="5" s="1"/>
  <c r="H357" i="5"/>
  <c r="U358" i="5"/>
  <c r="Q357" i="5"/>
  <c r="P357" i="5" s="1"/>
  <c r="P358" i="5"/>
  <c r="T358" i="5" s="1"/>
  <c r="S305" i="5"/>
  <c r="R305" i="5"/>
  <c r="M305" i="5"/>
  <c r="L305" i="5"/>
  <c r="G305" i="5"/>
  <c r="W358" i="5" l="1"/>
  <c r="T357" i="5"/>
  <c r="W357" i="5"/>
  <c r="W329" i="5"/>
  <c r="U307" i="5"/>
  <c r="P328" i="5"/>
  <c r="T328" i="5" s="1"/>
  <c r="Q327" i="5"/>
  <c r="I327" i="5"/>
  <c r="H399" i="5"/>
  <c r="U400" i="5"/>
  <c r="V399" i="5"/>
  <c r="E327" i="5"/>
  <c r="U328" i="5"/>
  <c r="H327" i="5"/>
  <c r="U357" i="5"/>
  <c r="V307" i="5"/>
  <c r="T308" i="5"/>
  <c r="O327" i="5"/>
  <c r="N402" i="5"/>
  <c r="N357" i="5"/>
  <c r="P307" i="5"/>
  <c r="W307" i="5" s="1"/>
  <c r="J328" i="5"/>
  <c r="W328" i="5" s="1"/>
  <c r="K327" i="5"/>
  <c r="V328" i="5"/>
  <c r="F327" i="5"/>
  <c r="K399" i="5"/>
  <c r="J399" i="5" s="1"/>
  <c r="J400" i="5"/>
  <c r="I399" i="5"/>
  <c r="N399" i="5" s="1"/>
  <c r="N400" i="5"/>
  <c r="E399" i="5"/>
  <c r="W399" i="5" s="1"/>
  <c r="W400" i="5"/>
  <c r="V357" i="5"/>
  <c r="U399" i="5" l="1"/>
  <c r="N328" i="5"/>
  <c r="E326" i="5"/>
  <c r="O326" i="5"/>
  <c r="F326" i="5"/>
  <c r="V327" i="5"/>
  <c r="T307" i="5"/>
  <c r="I326" i="5"/>
  <c r="Q326" i="5"/>
  <c r="P327" i="5"/>
  <c r="K326" i="5"/>
  <c r="J327" i="5"/>
  <c r="N327" i="5" s="1"/>
  <c r="H326" i="5"/>
  <c r="U327" i="5"/>
  <c r="F303" i="5"/>
  <c r="G303" i="5"/>
  <c r="H303" i="5"/>
  <c r="I303" i="5"/>
  <c r="K303" i="5"/>
  <c r="L303" i="5"/>
  <c r="M303" i="5"/>
  <c r="O303" i="5"/>
  <c r="Q303" i="5"/>
  <c r="R303" i="5"/>
  <c r="S303" i="5"/>
  <c r="E303" i="5"/>
  <c r="F301" i="5"/>
  <c r="G301" i="5"/>
  <c r="H301" i="5"/>
  <c r="I301" i="5"/>
  <c r="K301" i="5"/>
  <c r="L301" i="5"/>
  <c r="M301" i="5"/>
  <c r="O301" i="5"/>
  <c r="Q301" i="5"/>
  <c r="R301" i="5"/>
  <c r="S301" i="5"/>
  <c r="E301" i="5"/>
  <c r="F298" i="5"/>
  <c r="G298" i="5"/>
  <c r="H298" i="5"/>
  <c r="I298" i="5"/>
  <c r="K298" i="5"/>
  <c r="L298" i="5"/>
  <c r="M298" i="5"/>
  <c r="O298" i="5"/>
  <c r="Q298" i="5"/>
  <c r="R298" i="5"/>
  <c r="S298" i="5"/>
  <c r="E298" i="5"/>
  <c r="F295" i="5"/>
  <c r="G295" i="5"/>
  <c r="H295" i="5"/>
  <c r="I295" i="5"/>
  <c r="K295" i="5"/>
  <c r="L295" i="5"/>
  <c r="M295" i="5"/>
  <c r="O295" i="5"/>
  <c r="Q295" i="5"/>
  <c r="R295" i="5"/>
  <c r="S295" i="5"/>
  <c r="E295" i="5"/>
  <c r="F292" i="5"/>
  <c r="G292" i="5"/>
  <c r="H292" i="5"/>
  <c r="I292" i="5"/>
  <c r="K292" i="5"/>
  <c r="L292" i="5"/>
  <c r="M292" i="5"/>
  <c r="O292" i="5"/>
  <c r="Q292" i="5"/>
  <c r="R292" i="5"/>
  <c r="S292" i="5"/>
  <c r="E292" i="5"/>
  <c r="F289" i="5"/>
  <c r="G289" i="5"/>
  <c r="H289" i="5"/>
  <c r="I289" i="5"/>
  <c r="K289" i="5"/>
  <c r="L289" i="5"/>
  <c r="M289" i="5"/>
  <c r="O289" i="5"/>
  <c r="Q289" i="5"/>
  <c r="R289" i="5"/>
  <c r="S289" i="5"/>
  <c r="E289" i="5"/>
  <c r="F287" i="5"/>
  <c r="G287" i="5"/>
  <c r="H287" i="5"/>
  <c r="I287" i="5"/>
  <c r="K287" i="5"/>
  <c r="L287" i="5"/>
  <c r="M287" i="5"/>
  <c r="O287" i="5"/>
  <c r="Q287" i="5"/>
  <c r="R287" i="5"/>
  <c r="S287" i="5"/>
  <c r="E287" i="5"/>
  <c r="F285" i="5"/>
  <c r="G285" i="5"/>
  <c r="H285" i="5"/>
  <c r="I285" i="5"/>
  <c r="K285" i="5"/>
  <c r="L285" i="5"/>
  <c r="M285" i="5"/>
  <c r="O285" i="5"/>
  <c r="Q285" i="5"/>
  <c r="R285" i="5"/>
  <c r="S285" i="5"/>
  <c r="E285" i="5"/>
  <c r="F283" i="5"/>
  <c r="G283" i="5"/>
  <c r="H283" i="5"/>
  <c r="I283" i="5"/>
  <c r="K283" i="5"/>
  <c r="L283" i="5"/>
  <c r="M283" i="5"/>
  <c r="O283" i="5"/>
  <c r="Q283" i="5"/>
  <c r="R283" i="5"/>
  <c r="S283" i="5"/>
  <c r="E283" i="5"/>
  <c r="F281" i="5"/>
  <c r="G281" i="5"/>
  <c r="H281" i="5"/>
  <c r="I281" i="5"/>
  <c r="K281" i="5"/>
  <c r="L281" i="5"/>
  <c r="M281" i="5"/>
  <c r="O281" i="5"/>
  <c r="Q281" i="5"/>
  <c r="R281" i="5"/>
  <c r="S281" i="5"/>
  <c r="E281" i="5"/>
  <c r="F277" i="5"/>
  <c r="G277" i="5"/>
  <c r="G276" i="5" s="1"/>
  <c r="H277" i="5"/>
  <c r="I277" i="5"/>
  <c r="K277" i="5"/>
  <c r="L277" i="5"/>
  <c r="L276" i="5" s="1"/>
  <c r="M277" i="5"/>
  <c r="M276" i="5" s="1"/>
  <c r="O277" i="5"/>
  <c r="Q277" i="5"/>
  <c r="R277" i="5"/>
  <c r="R276" i="5" s="1"/>
  <c r="S277" i="5"/>
  <c r="S276" i="5" s="1"/>
  <c r="E277" i="5"/>
  <c r="F274" i="5"/>
  <c r="G274" i="5"/>
  <c r="G273" i="5" s="1"/>
  <c r="H274" i="5"/>
  <c r="I274" i="5"/>
  <c r="K274" i="5"/>
  <c r="L274" i="5"/>
  <c r="L273" i="5" s="1"/>
  <c r="M274" i="5"/>
  <c r="M273" i="5" s="1"/>
  <c r="O274" i="5"/>
  <c r="Q274" i="5"/>
  <c r="R274" i="5"/>
  <c r="R273" i="5" s="1"/>
  <c r="S274" i="5"/>
  <c r="S273" i="5" s="1"/>
  <c r="E274" i="5"/>
  <c r="F271" i="5"/>
  <c r="G271" i="5"/>
  <c r="H271" i="5"/>
  <c r="I271" i="5"/>
  <c r="K271" i="5"/>
  <c r="L271" i="5"/>
  <c r="M271" i="5"/>
  <c r="O271" i="5"/>
  <c r="Q271" i="5"/>
  <c r="R271" i="5"/>
  <c r="S271" i="5"/>
  <c r="E271" i="5"/>
  <c r="F269" i="5"/>
  <c r="G269" i="5"/>
  <c r="H269" i="5"/>
  <c r="I269" i="5"/>
  <c r="K269" i="5"/>
  <c r="L269" i="5"/>
  <c r="M269" i="5"/>
  <c r="O269" i="5"/>
  <c r="Q269" i="5"/>
  <c r="R269" i="5"/>
  <c r="S269" i="5"/>
  <c r="E269" i="5"/>
  <c r="F267" i="5"/>
  <c r="G267" i="5"/>
  <c r="H267" i="5"/>
  <c r="I267" i="5"/>
  <c r="K267" i="5"/>
  <c r="L267" i="5"/>
  <c r="M267" i="5"/>
  <c r="O267" i="5"/>
  <c r="Q267" i="5"/>
  <c r="R267" i="5"/>
  <c r="S267" i="5"/>
  <c r="E267" i="5"/>
  <c r="F263" i="5"/>
  <c r="G263" i="5"/>
  <c r="H263" i="5"/>
  <c r="I263" i="5"/>
  <c r="K263" i="5"/>
  <c r="L263" i="5"/>
  <c r="M263" i="5"/>
  <c r="O263" i="5"/>
  <c r="Q263" i="5"/>
  <c r="R263" i="5"/>
  <c r="S263" i="5"/>
  <c r="E263" i="5"/>
  <c r="F260" i="5"/>
  <c r="G260" i="5"/>
  <c r="H260" i="5"/>
  <c r="I260" i="5"/>
  <c r="K260" i="5"/>
  <c r="L260" i="5"/>
  <c r="M260" i="5"/>
  <c r="O260" i="5"/>
  <c r="Q260" i="5"/>
  <c r="R260" i="5"/>
  <c r="S260" i="5"/>
  <c r="E260" i="5"/>
  <c r="F258" i="5"/>
  <c r="G258" i="5"/>
  <c r="H258" i="5"/>
  <c r="I258" i="5"/>
  <c r="K258" i="5"/>
  <c r="L258" i="5"/>
  <c r="M258" i="5"/>
  <c r="O258" i="5"/>
  <c r="Q258" i="5"/>
  <c r="R258" i="5"/>
  <c r="S258" i="5"/>
  <c r="E258" i="5"/>
  <c r="F255" i="5"/>
  <c r="G255" i="5"/>
  <c r="H255" i="5"/>
  <c r="I255" i="5"/>
  <c r="K255" i="5"/>
  <c r="L255" i="5"/>
  <c r="M255" i="5"/>
  <c r="O255" i="5"/>
  <c r="Q255" i="5"/>
  <c r="R255" i="5"/>
  <c r="S255" i="5"/>
  <c r="E255" i="5"/>
  <c r="F249" i="5"/>
  <c r="G249" i="5"/>
  <c r="H249" i="5"/>
  <c r="I249" i="5"/>
  <c r="K249" i="5"/>
  <c r="L249" i="5"/>
  <c r="M249" i="5"/>
  <c r="O249" i="5"/>
  <c r="Q249" i="5"/>
  <c r="R249" i="5"/>
  <c r="S249" i="5"/>
  <c r="E249" i="5"/>
  <c r="F246" i="5"/>
  <c r="G246" i="5"/>
  <c r="H246" i="5"/>
  <c r="I246" i="5"/>
  <c r="K246" i="5"/>
  <c r="L246" i="5"/>
  <c r="M246" i="5"/>
  <c r="O246" i="5"/>
  <c r="Q246" i="5"/>
  <c r="R246" i="5"/>
  <c r="S246" i="5"/>
  <c r="E246" i="5"/>
  <c r="F244" i="5"/>
  <c r="G244" i="5"/>
  <c r="H244" i="5"/>
  <c r="I244" i="5"/>
  <c r="K244" i="5"/>
  <c r="L244" i="5"/>
  <c r="M244" i="5"/>
  <c r="O244" i="5"/>
  <c r="Q244" i="5"/>
  <c r="R244" i="5"/>
  <c r="S244" i="5"/>
  <c r="E244" i="5"/>
  <c r="F242" i="5"/>
  <c r="G242" i="5"/>
  <c r="H242" i="5"/>
  <c r="I242" i="5"/>
  <c r="K242" i="5"/>
  <c r="L242" i="5"/>
  <c r="M242" i="5"/>
  <c r="O242" i="5"/>
  <c r="Q242" i="5"/>
  <c r="R242" i="5"/>
  <c r="S242" i="5"/>
  <c r="E242" i="5"/>
  <c r="E239" i="5"/>
  <c r="F239" i="5"/>
  <c r="G239" i="5"/>
  <c r="H239" i="5"/>
  <c r="I239" i="5"/>
  <c r="K239" i="5"/>
  <c r="L239" i="5"/>
  <c r="M239" i="5"/>
  <c r="O239" i="5"/>
  <c r="Q239" i="5"/>
  <c r="R239" i="5"/>
  <c r="S239" i="5"/>
  <c r="F237" i="5"/>
  <c r="G237" i="5"/>
  <c r="H237" i="5"/>
  <c r="I237" i="5"/>
  <c r="K237" i="5"/>
  <c r="L237" i="5"/>
  <c r="M237" i="5"/>
  <c r="O237" i="5"/>
  <c r="Q237" i="5"/>
  <c r="R237" i="5"/>
  <c r="S237" i="5"/>
  <c r="E237" i="5"/>
  <c r="F235" i="5"/>
  <c r="G235" i="5"/>
  <c r="H235" i="5"/>
  <c r="I235" i="5"/>
  <c r="K235" i="5"/>
  <c r="L235" i="5"/>
  <c r="M235" i="5"/>
  <c r="O235" i="5"/>
  <c r="Q235" i="5"/>
  <c r="R235" i="5"/>
  <c r="S235" i="5"/>
  <c r="E235" i="5"/>
  <c r="F232" i="5"/>
  <c r="G232" i="5"/>
  <c r="H232" i="5"/>
  <c r="I232" i="5"/>
  <c r="K232" i="5"/>
  <c r="L232" i="5"/>
  <c r="M232" i="5"/>
  <c r="O232" i="5"/>
  <c r="Q232" i="5"/>
  <c r="R232" i="5"/>
  <c r="S232" i="5"/>
  <c r="E232" i="5"/>
  <c r="F229" i="5"/>
  <c r="G229" i="5"/>
  <c r="H229" i="5"/>
  <c r="I229" i="5"/>
  <c r="K229" i="5"/>
  <c r="L229" i="5"/>
  <c r="M229" i="5"/>
  <c r="O229" i="5"/>
  <c r="Q229" i="5"/>
  <c r="R229" i="5"/>
  <c r="S229" i="5"/>
  <c r="E229" i="5"/>
  <c r="F223" i="5"/>
  <c r="G223" i="5"/>
  <c r="H223" i="5"/>
  <c r="I223" i="5"/>
  <c r="K223" i="5"/>
  <c r="L223" i="5"/>
  <c r="M223" i="5"/>
  <c r="O223" i="5"/>
  <c r="Q223" i="5"/>
  <c r="R223" i="5"/>
  <c r="S223" i="5"/>
  <c r="E223" i="5"/>
  <c r="F221" i="5"/>
  <c r="G221" i="5"/>
  <c r="H221" i="5"/>
  <c r="I221" i="5"/>
  <c r="K221" i="5"/>
  <c r="L221" i="5"/>
  <c r="M221" i="5"/>
  <c r="O221" i="5"/>
  <c r="Q221" i="5"/>
  <c r="R221" i="5"/>
  <c r="S221" i="5"/>
  <c r="E221" i="5"/>
  <c r="F219" i="5"/>
  <c r="G219" i="5"/>
  <c r="H219" i="5"/>
  <c r="I219" i="5"/>
  <c r="K219" i="5"/>
  <c r="L219" i="5"/>
  <c r="M219" i="5"/>
  <c r="O219" i="5"/>
  <c r="Q219" i="5"/>
  <c r="R219" i="5"/>
  <c r="S219" i="5"/>
  <c r="E219" i="5"/>
  <c r="F217" i="5"/>
  <c r="G217" i="5"/>
  <c r="H217" i="5"/>
  <c r="I217" i="5"/>
  <c r="K217" i="5"/>
  <c r="L217" i="5"/>
  <c r="M217" i="5"/>
  <c r="O217" i="5"/>
  <c r="Q217" i="5"/>
  <c r="R217" i="5"/>
  <c r="S217" i="5"/>
  <c r="E217" i="5"/>
  <c r="F215" i="5"/>
  <c r="G215" i="5"/>
  <c r="H215" i="5"/>
  <c r="I215" i="5"/>
  <c r="K215" i="5"/>
  <c r="L215" i="5"/>
  <c r="M215" i="5"/>
  <c r="O215" i="5"/>
  <c r="Q215" i="5"/>
  <c r="R215" i="5"/>
  <c r="S215" i="5"/>
  <c r="E215" i="5"/>
  <c r="F213" i="5"/>
  <c r="G213" i="5"/>
  <c r="H213" i="5"/>
  <c r="I213" i="5"/>
  <c r="K213" i="5"/>
  <c r="L213" i="5"/>
  <c r="M213" i="5"/>
  <c r="O213" i="5"/>
  <c r="Q213" i="5"/>
  <c r="R213" i="5"/>
  <c r="S213" i="5"/>
  <c r="E213" i="5"/>
  <c r="F211" i="5"/>
  <c r="G211" i="5"/>
  <c r="H211" i="5"/>
  <c r="I211" i="5"/>
  <c r="K211" i="5"/>
  <c r="L211" i="5"/>
  <c r="M211" i="5"/>
  <c r="O211" i="5"/>
  <c r="Q211" i="5"/>
  <c r="R211" i="5"/>
  <c r="S211" i="5"/>
  <c r="E211" i="5"/>
  <c r="F209" i="5"/>
  <c r="G209" i="5"/>
  <c r="H209" i="5"/>
  <c r="I209" i="5"/>
  <c r="K209" i="5"/>
  <c r="L209" i="5"/>
  <c r="M209" i="5"/>
  <c r="O209" i="5"/>
  <c r="Q209" i="5"/>
  <c r="R209" i="5"/>
  <c r="S209" i="5"/>
  <c r="E209" i="5"/>
  <c r="F207" i="5"/>
  <c r="G207" i="5"/>
  <c r="H207" i="5"/>
  <c r="I207" i="5"/>
  <c r="K207" i="5"/>
  <c r="L207" i="5"/>
  <c r="M207" i="5"/>
  <c r="O207" i="5"/>
  <c r="Q207" i="5"/>
  <c r="R207" i="5"/>
  <c r="S207" i="5"/>
  <c r="E207" i="5"/>
  <c r="F205" i="5"/>
  <c r="G205" i="5"/>
  <c r="H205" i="5"/>
  <c r="I205" i="5"/>
  <c r="K205" i="5"/>
  <c r="L205" i="5"/>
  <c r="M205" i="5"/>
  <c r="O205" i="5"/>
  <c r="Q205" i="5"/>
  <c r="R205" i="5"/>
  <c r="S205" i="5"/>
  <c r="E205" i="5"/>
  <c r="F190" i="5"/>
  <c r="G190" i="5"/>
  <c r="G189" i="5" s="1"/>
  <c r="H190" i="5"/>
  <c r="I190" i="5"/>
  <c r="K190" i="5"/>
  <c r="L190" i="5"/>
  <c r="L189" i="5" s="1"/>
  <c r="M190" i="5"/>
  <c r="M189" i="5" s="1"/>
  <c r="O190" i="5"/>
  <c r="Q190" i="5"/>
  <c r="S190" i="5"/>
  <c r="S189" i="5" s="1"/>
  <c r="E190" i="5"/>
  <c r="F112" i="5"/>
  <c r="G112" i="5"/>
  <c r="H112" i="5"/>
  <c r="I112" i="5"/>
  <c r="K112" i="5"/>
  <c r="L112" i="5"/>
  <c r="M112" i="5"/>
  <c r="Q112" i="5"/>
  <c r="R112" i="5"/>
  <c r="S112" i="5"/>
  <c r="E112" i="5"/>
  <c r="F109" i="5"/>
  <c r="G109" i="5"/>
  <c r="H109" i="5"/>
  <c r="I109" i="5"/>
  <c r="K109" i="5"/>
  <c r="L109" i="5"/>
  <c r="M109" i="5"/>
  <c r="Q109" i="5"/>
  <c r="R109" i="5"/>
  <c r="S109" i="5"/>
  <c r="E109" i="5"/>
  <c r="F97" i="5"/>
  <c r="G97" i="5"/>
  <c r="H97" i="5"/>
  <c r="I97" i="5"/>
  <c r="K97" i="5"/>
  <c r="L97" i="5"/>
  <c r="M97" i="5"/>
  <c r="O97" i="5"/>
  <c r="Q97" i="5"/>
  <c r="R97" i="5"/>
  <c r="S97" i="5"/>
  <c r="E97" i="5"/>
  <c r="F86" i="5"/>
  <c r="G86" i="5"/>
  <c r="H86" i="5"/>
  <c r="I86" i="5"/>
  <c r="K86" i="5"/>
  <c r="L86" i="5"/>
  <c r="M86" i="5"/>
  <c r="O86" i="5"/>
  <c r="Q86" i="5"/>
  <c r="R86" i="5"/>
  <c r="S86" i="5"/>
  <c r="E86" i="5"/>
  <c r="F81" i="5"/>
  <c r="G81" i="5"/>
  <c r="H81" i="5"/>
  <c r="I81" i="5"/>
  <c r="K81" i="5"/>
  <c r="L81" i="5"/>
  <c r="M81" i="5"/>
  <c r="O81" i="5"/>
  <c r="Q81" i="5"/>
  <c r="R81" i="5"/>
  <c r="S81" i="5"/>
  <c r="E81" i="5"/>
  <c r="F79" i="5"/>
  <c r="G79" i="5"/>
  <c r="H79" i="5"/>
  <c r="I79" i="5"/>
  <c r="K79" i="5"/>
  <c r="L79" i="5"/>
  <c r="M79" i="5"/>
  <c r="O79" i="5"/>
  <c r="Q79" i="5"/>
  <c r="R79" i="5"/>
  <c r="S79" i="5"/>
  <c r="E79" i="5"/>
  <c r="F77" i="5"/>
  <c r="G77" i="5"/>
  <c r="H77" i="5"/>
  <c r="I77" i="5"/>
  <c r="K77" i="5"/>
  <c r="L77" i="5"/>
  <c r="M77" i="5"/>
  <c r="O77" i="5"/>
  <c r="Q77" i="5"/>
  <c r="R77" i="5"/>
  <c r="S77" i="5"/>
  <c r="E77" i="5"/>
  <c r="F75" i="5"/>
  <c r="G75" i="5"/>
  <c r="H75" i="5"/>
  <c r="I75" i="5"/>
  <c r="K75" i="5"/>
  <c r="L75" i="5"/>
  <c r="M75" i="5"/>
  <c r="O75" i="5"/>
  <c r="Q75" i="5"/>
  <c r="R75" i="5"/>
  <c r="S75" i="5"/>
  <c r="E75" i="5"/>
  <c r="F70" i="5"/>
  <c r="G70" i="5"/>
  <c r="H70" i="5"/>
  <c r="I70" i="5"/>
  <c r="K70" i="5"/>
  <c r="L70" i="5"/>
  <c r="M70" i="5"/>
  <c r="O70" i="5"/>
  <c r="R70" i="5"/>
  <c r="P70" i="5" s="1"/>
  <c r="S70" i="5"/>
  <c r="E70" i="5"/>
  <c r="F68" i="5"/>
  <c r="G68" i="5"/>
  <c r="H68" i="5"/>
  <c r="I68" i="5"/>
  <c r="K68" i="5"/>
  <c r="L68" i="5"/>
  <c r="M68" i="5"/>
  <c r="Q68" i="5"/>
  <c r="R68" i="5"/>
  <c r="S68" i="5"/>
  <c r="E68" i="5"/>
  <c r="F57" i="5"/>
  <c r="G57" i="5"/>
  <c r="H57" i="5"/>
  <c r="I57" i="5"/>
  <c r="K57" i="5"/>
  <c r="L57" i="5"/>
  <c r="M57" i="5"/>
  <c r="O57" i="5"/>
  <c r="R57" i="5"/>
  <c r="P57" i="5" s="1"/>
  <c r="S57" i="5"/>
  <c r="E57" i="5"/>
  <c r="F45" i="5"/>
  <c r="G45" i="5"/>
  <c r="H45" i="5"/>
  <c r="I45" i="5"/>
  <c r="K45" i="5"/>
  <c r="L45" i="5"/>
  <c r="M45" i="5"/>
  <c r="O45" i="5"/>
  <c r="Q45" i="5"/>
  <c r="R45" i="5"/>
  <c r="S45" i="5"/>
  <c r="E45" i="5"/>
  <c r="E42" i="5"/>
  <c r="F42" i="5"/>
  <c r="G42" i="5"/>
  <c r="H42" i="5"/>
  <c r="I42" i="5"/>
  <c r="K42" i="5"/>
  <c r="L42" i="5"/>
  <c r="M42" i="5"/>
  <c r="O42" i="5"/>
  <c r="Q42" i="5"/>
  <c r="R42" i="5"/>
  <c r="S42" i="5"/>
  <c r="F40" i="5"/>
  <c r="G40" i="5"/>
  <c r="H40" i="5"/>
  <c r="I40" i="5"/>
  <c r="K40" i="5"/>
  <c r="L40" i="5"/>
  <c r="M40" i="5"/>
  <c r="O40" i="5"/>
  <c r="Q40" i="5"/>
  <c r="R40" i="5"/>
  <c r="S40" i="5"/>
  <c r="E40" i="5"/>
  <c r="F37" i="5"/>
  <c r="G37" i="5"/>
  <c r="H37" i="5"/>
  <c r="I37" i="5"/>
  <c r="K37" i="5"/>
  <c r="L37" i="5"/>
  <c r="M37" i="5"/>
  <c r="O37" i="5"/>
  <c r="Q37" i="5"/>
  <c r="R37" i="5"/>
  <c r="S37" i="5"/>
  <c r="E37" i="5"/>
  <c r="F35" i="5"/>
  <c r="G35" i="5"/>
  <c r="H35" i="5"/>
  <c r="I35" i="5"/>
  <c r="K35" i="5"/>
  <c r="L35" i="5"/>
  <c r="M35" i="5"/>
  <c r="O35" i="5"/>
  <c r="Q35" i="5"/>
  <c r="R35" i="5"/>
  <c r="S35" i="5"/>
  <c r="E35" i="5"/>
  <c r="F31" i="5"/>
  <c r="G31" i="5"/>
  <c r="G30" i="5" s="1"/>
  <c r="G29" i="5" s="1"/>
  <c r="H31" i="5"/>
  <c r="I31" i="5"/>
  <c r="K31" i="5"/>
  <c r="L31" i="5"/>
  <c r="L30" i="5" s="1"/>
  <c r="L29" i="5" s="1"/>
  <c r="M31" i="5"/>
  <c r="M30" i="5" s="1"/>
  <c r="M29" i="5" s="1"/>
  <c r="O31" i="5"/>
  <c r="Q31" i="5"/>
  <c r="R31" i="5"/>
  <c r="R30" i="5" s="1"/>
  <c r="R29" i="5" s="1"/>
  <c r="S31" i="5"/>
  <c r="S30" i="5" s="1"/>
  <c r="S29" i="5" s="1"/>
  <c r="E31" i="5"/>
  <c r="F27" i="5"/>
  <c r="G27" i="5"/>
  <c r="H27" i="5"/>
  <c r="I27" i="5"/>
  <c r="K27" i="5"/>
  <c r="L27" i="5"/>
  <c r="M27" i="5"/>
  <c r="O27" i="5"/>
  <c r="Q27" i="5"/>
  <c r="R27" i="5"/>
  <c r="S27" i="5"/>
  <c r="E27" i="5"/>
  <c r="F24" i="5"/>
  <c r="G24" i="5"/>
  <c r="H24" i="5"/>
  <c r="I24" i="5"/>
  <c r="K24" i="5"/>
  <c r="L24" i="5"/>
  <c r="M24" i="5"/>
  <c r="O24" i="5"/>
  <c r="Q24" i="5"/>
  <c r="R24" i="5"/>
  <c r="S24" i="5"/>
  <c r="E24" i="5"/>
  <c r="F22" i="5"/>
  <c r="G22" i="5"/>
  <c r="H22" i="5"/>
  <c r="I22" i="5"/>
  <c r="K22" i="5"/>
  <c r="L22" i="5"/>
  <c r="M22" i="5"/>
  <c r="O22" i="5"/>
  <c r="Q22" i="5"/>
  <c r="R22" i="5"/>
  <c r="S22" i="5"/>
  <c r="E22" i="5"/>
  <c r="F18" i="5"/>
  <c r="G18" i="5"/>
  <c r="G17" i="5" s="1"/>
  <c r="G16" i="5" s="1"/>
  <c r="H18" i="5"/>
  <c r="I18" i="5"/>
  <c r="K18" i="5"/>
  <c r="L18" i="5"/>
  <c r="L17" i="5" s="1"/>
  <c r="L16" i="5" s="1"/>
  <c r="M18" i="5"/>
  <c r="M17" i="5" s="1"/>
  <c r="M16" i="5" s="1"/>
  <c r="O18" i="5"/>
  <c r="Q18" i="5"/>
  <c r="R18" i="5"/>
  <c r="R17" i="5" s="1"/>
  <c r="R16" i="5" s="1"/>
  <c r="S18" i="5"/>
  <c r="S17" i="5" s="1"/>
  <c r="S16" i="5" s="1"/>
  <c r="E18" i="5"/>
  <c r="J239" i="5" l="1"/>
  <c r="U22" i="5"/>
  <c r="U27" i="5"/>
  <c r="U35" i="5"/>
  <c r="U40" i="5"/>
  <c r="U45" i="5"/>
  <c r="U24" i="5"/>
  <c r="U37" i="5"/>
  <c r="P97" i="5"/>
  <c r="T97" i="5" s="1"/>
  <c r="P109" i="5"/>
  <c r="T109" i="5" s="1"/>
  <c r="P75" i="5"/>
  <c r="T75" i="5" s="1"/>
  <c r="J205" i="5"/>
  <c r="N205" i="5" s="1"/>
  <c r="J207" i="5"/>
  <c r="J209" i="5"/>
  <c r="N209" i="5" s="1"/>
  <c r="J211" i="5"/>
  <c r="N211" i="5" s="1"/>
  <c r="J213" i="5"/>
  <c r="N213" i="5" s="1"/>
  <c r="J215" i="5"/>
  <c r="J217" i="5"/>
  <c r="N217" i="5" s="1"/>
  <c r="J219" i="5"/>
  <c r="N219" i="5" s="1"/>
  <c r="J221" i="5"/>
  <c r="N221" i="5" s="1"/>
  <c r="J223" i="5"/>
  <c r="J229" i="5"/>
  <c r="J232" i="5"/>
  <c r="N232" i="5" s="1"/>
  <c r="J235" i="5"/>
  <c r="N235" i="5" s="1"/>
  <c r="J237" i="5"/>
  <c r="J242" i="5"/>
  <c r="N242" i="5" s="1"/>
  <c r="J244" i="5"/>
  <c r="N244" i="5" s="1"/>
  <c r="J246" i="5"/>
  <c r="N246" i="5" s="1"/>
  <c r="J249" i="5"/>
  <c r="J255" i="5"/>
  <c r="N255" i="5" s="1"/>
  <c r="J258" i="5"/>
  <c r="N258" i="5" s="1"/>
  <c r="P86" i="5"/>
  <c r="T86" i="5" s="1"/>
  <c r="P81" i="5"/>
  <c r="T81" i="5" s="1"/>
  <c r="P77" i="5"/>
  <c r="T77" i="5" s="1"/>
  <c r="P79" i="5"/>
  <c r="T79" i="5" s="1"/>
  <c r="P205" i="5"/>
  <c r="T205" i="5" s="1"/>
  <c r="P207" i="5"/>
  <c r="T207" i="5" s="1"/>
  <c r="P209" i="5"/>
  <c r="T209" i="5" s="1"/>
  <c r="P211" i="5"/>
  <c r="T211" i="5" s="1"/>
  <c r="P213" i="5"/>
  <c r="T213" i="5" s="1"/>
  <c r="P215" i="5"/>
  <c r="T215" i="5" s="1"/>
  <c r="P217" i="5"/>
  <c r="T217" i="5" s="1"/>
  <c r="P219" i="5"/>
  <c r="P221" i="5"/>
  <c r="T221" i="5" s="1"/>
  <c r="P223" i="5"/>
  <c r="T223" i="5" s="1"/>
  <c r="P229" i="5"/>
  <c r="T229" i="5" s="1"/>
  <c r="P232" i="5"/>
  <c r="W232" i="5" s="1"/>
  <c r="P235" i="5"/>
  <c r="T235" i="5" s="1"/>
  <c r="P237" i="5"/>
  <c r="T237" i="5" s="1"/>
  <c r="P242" i="5"/>
  <c r="T242" i="5" s="1"/>
  <c r="P244" i="5"/>
  <c r="T244" i="5" s="1"/>
  <c r="P246" i="5"/>
  <c r="T246" i="5" s="1"/>
  <c r="P249" i="5"/>
  <c r="T249" i="5" s="1"/>
  <c r="P255" i="5"/>
  <c r="T255" i="5" s="1"/>
  <c r="P258" i="5"/>
  <c r="T258" i="5" s="1"/>
  <c r="P260" i="5"/>
  <c r="T260" i="5" s="1"/>
  <c r="P263" i="5"/>
  <c r="T263" i="5" s="1"/>
  <c r="P267" i="5"/>
  <c r="P269" i="5"/>
  <c r="P271" i="5"/>
  <c r="P281" i="5"/>
  <c r="T281" i="5" s="1"/>
  <c r="P283" i="5"/>
  <c r="T283" i="5" s="1"/>
  <c r="P285" i="5"/>
  <c r="T285" i="5" s="1"/>
  <c r="P287" i="5"/>
  <c r="T287" i="5" s="1"/>
  <c r="P289" i="5"/>
  <c r="T289" i="5" s="1"/>
  <c r="P292" i="5"/>
  <c r="T292" i="5" s="1"/>
  <c r="P295" i="5"/>
  <c r="T295" i="5" s="1"/>
  <c r="P298" i="5"/>
  <c r="T298" i="5" s="1"/>
  <c r="P301" i="5"/>
  <c r="T301" i="5" s="1"/>
  <c r="P303" i="5"/>
  <c r="T219" i="5"/>
  <c r="W327" i="5"/>
  <c r="V57" i="5"/>
  <c r="J260" i="5"/>
  <c r="J263" i="5"/>
  <c r="N263" i="5" s="1"/>
  <c r="J267" i="5"/>
  <c r="J269" i="5"/>
  <c r="N269" i="5" s="1"/>
  <c r="J271" i="5"/>
  <c r="J281" i="5"/>
  <c r="N281" i="5" s="1"/>
  <c r="J283" i="5"/>
  <c r="N283" i="5" s="1"/>
  <c r="V42" i="5"/>
  <c r="U239" i="5"/>
  <c r="T70" i="5"/>
  <c r="J68" i="5"/>
  <c r="N68" i="5" s="1"/>
  <c r="U70" i="5"/>
  <c r="V68" i="5"/>
  <c r="Q189" i="5"/>
  <c r="P189" i="5" s="1"/>
  <c r="P190" i="5"/>
  <c r="T190" i="5" s="1"/>
  <c r="Q273" i="5"/>
  <c r="P274" i="5"/>
  <c r="T274" i="5" s="1"/>
  <c r="Q276" i="5"/>
  <c r="P277" i="5"/>
  <c r="T277" i="5" s="1"/>
  <c r="J326" i="5"/>
  <c r="N326" i="5" s="1"/>
  <c r="K306" i="5"/>
  <c r="O189" i="5"/>
  <c r="O188" i="5" s="1"/>
  <c r="O273" i="5"/>
  <c r="O276" i="5"/>
  <c r="F17" i="5"/>
  <c r="V18" i="5"/>
  <c r="V22" i="5"/>
  <c r="V24" i="5"/>
  <c r="V27" i="5"/>
  <c r="F30" i="5"/>
  <c r="V31" i="5"/>
  <c r="V35" i="5"/>
  <c r="V37" i="5"/>
  <c r="V40" i="5"/>
  <c r="V45" i="5"/>
  <c r="P112" i="5"/>
  <c r="T112" i="5" s="1"/>
  <c r="P326" i="5"/>
  <c r="Q306" i="5"/>
  <c r="H30" i="5"/>
  <c r="U31" i="5"/>
  <c r="E17" i="5"/>
  <c r="K189" i="5"/>
  <c r="J189" i="5" s="1"/>
  <c r="J190" i="5"/>
  <c r="N190" i="5" s="1"/>
  <c r="N239" i="5"/>
  <c r="K273" i="5"/>
  <c r="J274" i="5"/>
  <c r="N274" i="5" s="1"/>
  <c r="K276" i="5"/>
  <c r="J277" i="5"/>
  <c r="N277" i="5" s="1"/>
  <c r="J285" i="5"/>
  <c r="N285" i="5" s="1"/>
  <c r="J287" i="5"/>
  <c r="N287" i="5" s="1"/>
  <c r="J289" i="5"/>
  <c r="J292" i="5"/>
  <c r="N292" i="5" s="1"/>
  <c r="J295" i="5"/>
  <c r="N295" i="5" s="1"/>
  <c r="J298" i="5"/>
  <c r="N298" i="5" s="1"/>
  <c r="J301" i="5"/>
  <c r="N301" i="5" s="1"/>
  <c r="J303" i="5"/>
  <c r="N303" i="5" s="1"/>
  <c r="I306" i="5"/>
  <c r="J112" i="5"/>
  <c r="N112" i="5" s="1"/>
  <c r="I189" i="5"/>
  <c r="I188" i="5" s="1"/>
  <c r="N207" i="5"/>
  <c r="N215" i="5"/>
  <c r="N237" i="5"/>
  <c r="N249" i="5"/>
  <c r="N260" i="5"/>
  <c r="N267" i="5"/>
  <c r="N271" i="5"/>
  <c r="I273" i="5"/>
  <c r="I276" i="5"/>
  <c r="N289" i="5"/>
  <c r="P24" i="5"/>
  <c r="T24" i="5" s="1"/>
  <c r="Q30" i="5"/>
  <c r="P31" i="5"/>
  <c r="T31" i="5" s="1"/>
  <c r="P37" i="5"/>
  <c r="T37" i="5" s="1"/>
  <c r="T57" i="5"/>
  <c r="J109" i="5"/>
  <c r="H189" i="5"/>
  <c r="H188" i="5" s="1"/>
  <c r="U190" i="5"/>
  <c r="U205" i="5"/>
  <c r="U207" i="5"/>
  <c r="U209" i="5"/>
  <c r="U211" i="5"/>
  <c r="U213" i="5"/>
  <c r="U215" i="5"/>
  <c r="U217" i="5"/>
  <c r="U219" i="5"/>
  <c r="U221" i="5"/>
  <c r="U223" i="5"/>
  <c r="U229" i="5"/>
  <c r="U232" i="5"/>
  <c r="U235" i="5"/>
  <c r="U237" i="5"/>
  <c r="U242" i="5"/>
  <c r="U244" i="5"/>
  <c r="U246" i="5"/>
  <c r="U249" i="5"/>
  <c r="U255" i="5"/>
  <c r="U258" i="5"/>
  <c r="U260" i="5"/>
  <c r="U263" i="5"/>
  <c r="U267" i="5"/>
  <c r="U269" i="5"/>
  <c r="U271" i="5"/>
  <c r="H273" i="5"/>
  <c r="U274" i="5"/>
  <c r="H276" i="5"/>
  <c r="U277" i="5"/>
  <c r="U281" i="5"/>
  <c r="U283" i="5"/>
  <c r="U285" i="5"/>
  <c r="U287" i="5"/>
  <c r="U289" i="5"/>
  <c r="U292" i="5"/>
  <c r="U295" i="5"/>
  <c r="U298" i="5"/>
  <c r="U301" i="5"/>
  <c r="U303" i="5"/>
  <c r="P42" i="5"/>
  <c r="T42" i="5" s="1"/>
  <c r="Q17" i="5"/>
  <c r="P18" i="5"/>
  <c r="T18" i="5" s="1"/>
  <c r="P27" i="5"/>
  <c r="T27" i="5" s="1"/>
  <c r="P35" i="5"/>
  <c r="T35" i="5" s="1"/>
  <c r="P40" i="5"/>
  <c r="T40" i="5" s="1"/>
  <c r="P45" i="5"/>
  <c r="T45" i="5" s="1"/>
  <c r="O17" i="5"/>
  <c r="O30" i="5"/>
  <c r="J70" i="5"/>
  <c r="N70" i="5" s="1"/>
  <c r="J75" i="5"/>
  <c r="J77" i="5"/>
  <c r="J79" i="5"/>
  <c r="J81" i="5"/>
  <c r="J86" i="5"/>
  <c r="W86" i="5" s="1"/>
  <c r="J97" i="5"/>
  <c r="N109" i="5"/>
  <c r="U112" i="5"/>
  <c r="V239" i="5"/>
  <c r="V326" i="5"/>
  <c r="F306" i="5"/>
  <c r="Q56" i="5"/>
  <c r="P68" i="5"/>
  <c r="T68" i="5" s="1"/>
  <c r="N77" i="5"/>
  <c r="U109" i="5"/>
  <c r="F189" i="5"/>
  <c r="V190" i="5"/>
  <c r="V205" i="5"/>
  <c r="V207" i="5"/>
  <c r="V209" i="5"/>
  <c r="V211" i="5"/>
  <c r="V213" i="5"/>
  <c r="V215" i="5"/>
  <c r="V217" i="5"/>
  <c r="V219" i="5"/>
  <c r="V221" i="5"/>
  <c r="V223" i="5"/>
  <c r="V229" i="5"/>
  <c r="V232" i="5"/>
  <c r="V235" i="5"/>
  <c r="V237" i="5"/>
  <c r="V242" i="5"/>
  <c r="V244" i="5"/>
  <c r="V246" i="5"/>
  <c r="V249" i="5"/>
  <c r="V255" i="5"/>
  <c r="V258" i="5"/>
  <c r="V260" i="5"/>
  <c r="V263" i="5"/>
  <c r="V267" i="5"/>
  <c r="V269" i="5"/>
  <c r="V271" i="5"/>
  <c r="F273" i="5"/>
  <c r="V274" i="5"/>
  <c r="F276" i="5"/>
  <c r="V277" i="5"/>
  <c r="V281" i="5"/>
  <c r="V283" i="5"/>
  <c r="V285" i="5"/>
  <c r="V287" i="5"/>
  <c r="V289" i="5"/>
  <c r="V292" i="5"/>
  <c r="V295" i="5"/>
  <c r="V298" i="5"/>
  <c r="V301" i="5"/>
  <c r="V303" i="5"/>
  <c r="T327" i="5"/>
  <c r="H17" i="5"/>
  <c r="U18" i="5"/>
  <c r="U75" i="5"/>
  <c r="U79" i="5"/>
  <c r="U81" i="5"/>
  <c r="U86" i="5"/>
  <c r="U97" i="5"/>
  <c r="V112" i="5"/>
  <c r="W207" i="5"/>
  <c r="W209" i="5"/>
  <c r="W211" i="5"/>
  <c r="W213" i="5"/>
  <c r="W215" i="5"/>
  <c r="W217" i="5"/>
  <c r="W219" i="5"/>
  <c r="W221" i="5"/>
  <c r="W237" i="5"/>
  <c r="W242" i="5"/>
  <c r="W244" i="5"/>
  <c r="W246" i="5"/>
  <c r="W249" i="5"/>
  <c r="W255" i="5"/>
  <c r="W258" i="5"/>
  <c r="W260" i="5"/>
  <c r="E273" i="5"/>
  <c r="E276" i="5"/>
  <c r="W289" i="5"/>
  <c r="T326" i="5"/>
  <c r="O306" i="5"/>
  <c r="J42" i="5"/>
  <c r="U77" i="5"/>
  <c r="K17" i="5"/>
  <c r="J18" i="5"/>
  <c r="N18" i="5" s="1"/>
  <c r="J22" i="5"/>
  <c r="J24" i="5"/>
  <c r="J27" i="5"/>
  <c r="N27" i="5" s="1"/>
  <c r="K30" i="5"/>
  <c r="J31" i="5"/>
  <c r="J35" i="5"/>
  <c r="J37" i="5"/>
  <c r="J40" i="5"/>
  <c r="N40" i="5" s="1"/>
  <c r="J45" i="5"/>
  <c r="W45" i="5" s="1"/>
  <c r="U68" i="5"/>
  <c r="V109" i="5"/>
  <c r="E189" i="5"/>
  <c r="W190" i="5"/>
  <c r="U326" i="5"/>
  <c r="H306" i="5"/>
  <c r="E30" i="5"/>
  <c r="P22" i="5"/>
  <c r="T22" i="5" s="1"/>
  <c r="J57" i="5"/>
  <c r="N57" i="5" s="1"/>
  <c r="I17" i="5"/>
  <c r="I30" i="5"/>
  <c r="U42" i="5"/>
  <c r="U57" i="5"/>
  <c r="V70" i="5"/>
  <c r="V75" i="5"/>
  <c r="V77" i="5"/>
  <c r="V79" i="5"/>
  <c r="V81" i="5"/>
  <c r="V86" i="5"/>
  <c r="V97" i="5"/>
  <c r="P239" i="5"/>
  <c r="W239" i="5" s="1"/>
  <c r="E306" i="5"/>
  <c r="E21" i="5"/>
  <c r="L188" i="5"/>
  <c r="S188" i="5"/>
  <c r="G188" i="5"/>
  <c r="F188" i="5"/>
  <c r="M188" i="5"/>
  <c r="I34" i="5"/>
  <c r="R34" i="5"/>
  <c r="F34" i="5"/>
  <c r="S34" i="5"/>
  <c r="H34" i="5"/>
  <c r="O34" i="5"/>
  <c r="E34" i="5"/>
  <c r="Q34" i="5"/>
  <c r="L34" i="5"/>
  <c r="K34" i="5"/>
  <c r="G34" i="5"/>
  <c r="M34" i="5"/>
  <c r="K280" i="5"/>
  <c r="R280" i="5"/>
  <c r="R279" i="5" s="1"/>
  <c r="R21" i="5"/>
  <c r="F21" i="5"/>
  <c r="M21" i="5"/>
  <c r="Q280" i="5"/>
  <c r="E280" i="5"/>
  <c r="L280" i="5"/>
  <c r="L279" i="5" s="1"/>
  <c r="H231" i="5"/>
  <c r="O231" i="5"/>
  <c r="M231" i="5"/>
  <c r="E56" i="5"/>
  <c r="L56" i="5"/>
  <c r="S56" i="5"/>
  <c r="G56" i="5"/>
  <c r="R204" i="5"/>
  <c r="F204" i="5"/>
  <c r="K56" i="5"/>
  <c r="M204" i="5"/>
  <c r="K231" i="5"/>
  <c r="M266" i="5"/>
  <c r="H280" i="5"/>
  <c r="O280" i="5"/>
  <c r="S280" i="5"/>
  <c r="S279" i="5" s="1"/>
  <c r="G280" i="5"/>
  <c r="G279" i="5" s="1"/>
  <c r="E266" i="5"/>
  <c r="L266" i="5"/>
  <c r="F280" i="5"/>
  <c r="K204" i="5"/>
  <c r="S266" i="5"/>
  <c r="G266" i="5"/>
  <c r="I280" i="5"/>
  <c r="M280" i="5"/>
  <c r="M279" i="5" s="1"/>
  <c r="Q21" i="5"/>
  <c r="O56" i="5"/>
  <c r="I204" i="5"/>
  <c r="R266" i="5"/>
  <c r="F266" i="5"/>
  <c r="Q231" i="5"/>
  <c r="R56" i="5"/>
  <c r="F56" i="5"/>
  <c r="M56" i="5"/>
  <c r="H56" i="5"/>
  <c r="E204" i="5"/>
  <c r="L204" i="5"/>
  <c r="O204" i="5"/>
  <c r="Q204" i="5"/>
  <c r="Q266" i="5"/>
  <c r="S231" i="5"/>
  <c r="G231" i="5"/>
  <c r="I231" i="5"/>
  <c r="I266" i="5"/>
  <c r="R231" i="5"/>
  <c r="F231" i="5"/>
  <c r="H266" i="5"/>
  <c r="H204" i="5"/>
  <c r="S21" i="5"/>
  <c r="G21" i="5"/>
  <c r="S204" i="5"/>
  <c r="G204" i="5"/>
  <c r="I56" i="5"/>
  <c r="K266" i="5"/>
  <c r="O266" i="5"/>
  <c r="K21" i="5"/>
  <c r="E231" i="5"/>
  <c r="L231" i="5"/>
  <c r="L21" i="5"/>
  <c r="I21" i="5"/>
  <c r="H21" i="5"/>
  <c r="O21" i="5"/>
  <c r="W31" i="5" l="1"/>
  <c r="W75" i="5"/>
  <c r="J34" i="5"/>
  <c r="W292" i="5"/>
  <c r="W281" i="5"/>
  <c r="W24" i="5"/>
  <c r="W223" i="5"/>
  <c r="W274" i="5"/>
  <c r="W42" i="5"/>
  <c r="W112" i="5"/>
  <c r="W298" i="5"/>
  <c r="K188" i="5"/>
  <c r="J188" i="5" s="1"/>
  <c r="N188" i="5" s="1"/>
  <c r="W295" i="5"/>
  <c r="W271" i="5"/>
  <c r="W205" i="5"/>
  <c r="N42" i="5"/>
  <c r="W269" i="5"/>
  <c r="W263" i="5"/>
  <c r="W303" i="5"/>
  <c r="W267" i="5"/>
  <c r="W229" i="5"/>
  <c r="Q188" i="5"/>
  <c r="P188" i="5" s="1"/>
  <c r="T188" i="5" s="1"/>
  <c r="W301" i="5"/>
  <c r="N223" i="5"/>
  <c r="W97" i="5"/>
  <c r="W189" i="5"/>
  <c r="W22" i="5"/>
  <c r="W285" i="5"/>
  <c r="V189" i="5"/>
  <c r="N45" i="5"/>
  <c r="W81" i="5"/>
  <c r="N86" i="5"/>
  <c r="W77" i="5"/>
  <c r="T303" i="5"/>
  <c r="W326" i="5"/>
  <c r="W283" i="5"/>
  <c r="T271" i="5"/>
  <c r="W109" i="5"/>
  <c r="N229" i="5"/>
  <c r="T267" i="5"/>
  <c r="W235" i="5"/>
  <c r="N97" i="5"/>
  <c r="U56" i="5"/>
  <c r="N81" i="5"/>
  <c r="W79" i="5"/>
  <c r="N79" i="5"/>
  <c r="T269" i="5"/>
  <c r="T232" i="5"/>
  <c r="N31" i="5"/>
  <c r="U231" i="5"/>
  <c r="P34" i="5"/>
  <c r="W34" i="5" s="1"/>
  <c r="N24" i="5"/>
  <c r="W287" i="5"/>
  <c r="W70" i="5"/>
  <c r="W40" i="5"/>
  <c r="N75" i="5"/>
  <c r="J56" i="5"/>
  <c r="W37" i="5"/>
  <c r="P204" i="5"/>
  <c r="W35" i="5"/>
  <c r="W277" i="5"/>
  <c r="P266" i="5"/>
  <c r="T266" i="5" s="1"/>
  <c r="E305" i="5"/>
  <c r="P273" i="5"/>
  <c r="T273" i="5" s="1"/>
  <c r="O279" i="5"/>
  <c r="W27" i="5"/>
  <c r="J276" i="5"/>
  <c r="N276" i="5" s="1"/>
  <c r="W57" i="5"/>
  <c r="T239" i="5"/>
  <c r="H279" i="5"/>
  <c r="U280" i="5"/>
  <c r="I305" i="5"/>
  <c r="N37" i="5"/>
  <c r="E29" i="5"/>
  <c r="O305" i="5"/>
  <c r="Q16" i="5"/>
  <c r="P16" i="5" s="1"/>
  <c r="P17" i="5"/>
  <c r="T17" i="5" s="1"/>
  <c r="J273" i="5"/>
  <c r="U204" i="5"/>
  <c r="I279" i="5"/>
  <c r="J231" i="5"/>
  <c r="N231" i="5" s="1"/>
  <c r="V188" i="5"/>
  <c r="N35" i="5"/>
  <c r="U306" i="5"/>
  <c r="H305" i="5"/>
  <c r="O29" i="5"/>
  <c r="W18" i="5"/>
  <c r="E279" i="5"/>
  <c r="K29" i="5"/>
  <c r="J29" i="5" s="1"/>
  <c r="J30" i="5"/>
  <c r="U276" i="5"/>
  <c r="Q29" i="5"/>
  <c r="P29" i="5" s="1"/>
  <c r="P30" i="5"/>
  <c r="T30" i="5" s="1"/>
  <c r="E16" i="5"/>
  <c r="P21" i="5"/>
  <c r="T21" i="5" s="1"/>
  <c r="Q279" i="5"/>
  <c r="P279" i="5" s="1"/>
  <c r="P280" i="5"/>
  <c r="T280" i="5" s="1"/>
  <c r="I29" i="5"/>
  <c r="N30" i="5"/>
  <c r="H16" i="5"/>
  <c r="U17" i="5"/>
  <c r="F29" i="5"/>
  <c r="V30" i="5"/>
  <c r="T189" i="5"/>
  <c r="U21" i="5"/>
  <c r="V204" i="5"/>
  <c r="U34" i="5"/>
  <c r="V276" i="5"/>
  <c r="U273" i="5"/>
  <c r="H29" i="5"/>
  <c r="U30" i="5"/>
  <c r="J306" i="5"/>
  <c r="K305" i="5"/>
  <c r="J305" i="5" s="1"/>
  <c r="V231" i="5"/>
  <c r="V21" i="5"/>
  <c r="P306" i="5"/>
  <c r="T306" i="5" s="1"/>
  <c r="Q305" i="5"/>
  <c r="P305" i="5" s="1"/>
  <c r="J204" i="5"/>
  <c r="J21" i="5"/>
  <c r="N21" i="5" s="1"/>
  <c r="V34" i="5"/>
  <c r="N22" i="5"/>
  <c r="V273" i="5"/>
  <c r="P56" i="5"/>
  <c r="W56" i="5" s="1"/>
  <c r="O16" i="5"/>
  <c r="T204" i="5"/>
  <c r="U266" i="5"/>
  <c r="V56" i="5"/>
  <c r="P231" i="5"/>
  <c r="T231" i="5" s="1"/>
  <c r="V266" i="5"/>
  <c r="E188" i="5"/>
  <c r="K16" i="5"/>
  <c r="J16" i="5" s="1"/>
  <c r="J17" i="5"/>
  <c r="U189" i="5"/>
  <c r="P276" i="5"/>
  <c r="T276" i="5" s="1"/>
  <c r="F279" i="5"/>
  <c r="V280" i="5"/>
  <c r="J266" i="5"/>
  <c r="N56" i="5"/>
  <c r="K279" i="5"/>
  <c r="J279" i="5" s="1"/>
  <c r="J280" i="5"/>
  <c r="N34" i="5"/>
  <c r="I16" i="5"/>
  <c r="V306" i="5"/>
  <c r="F305" i="5"/>
  <c r="N189" i="5"/>
  <c r="W68" i="5"/>
  <c r="F16" i="5"/>
  <c r="V17" i="5"/>
  <c r="K203" i="5"/>
  <c r="H203" i="5"/>
  <c r="M33" i="5"/>
  <c r="G20" i="5"/>
  <c r="E20" i="5"/>
  <c r="M20" i="5"/>
  <c r="K20" i="5"/>
  <c r="S20" i="5"/>
  <c r="F20" i="5"/>
  <c r="R20" i="5"/>
  <c r="S33" i="5"/>
  <c r="G33" i="5"/>
  <c r="Q20" i="5"/>
  <c r="K33" i="5"/>
  <c r="O20" i="5"/>
  <c r="I20" i="5"/>
  <c r="L20" i="5"/>
  <c r="Q33" i="5"/>
  <c r="H20" i="5"/>
  <c r="G203" i="5"/>
  <c r="G198" i="5" s="1"/>
  <c r="F33" i="5"/>
  <c r="S203" i="5"/>
  <c r="S198" i="5" s="1"/>
  <c r="R33" i="5"/>
  <c r="R203" i="5"/>
  <c r="R198" i="5" s="1"/>
  <c r="L33" i="5"/>
  <c r="F203" i="5"/>
  <c r="M203" i="5"/>
  <c r="M198" i="5" s="1"/>
  <c r="O33" i="5"/>
  <c r="E33" i="5"/>
  <c r="L203" i="5"/>
  <c r="L198" i="5" s="1"/>
  <c r="I33" i="5"/>
  <c r="E203" i="5"/>
  <c r="H33" i="5"/>
  <c r="Q203" i="5"/>
  <c r="I203" i="5"/>
  <c r="O203" i="5"/>
  <c r="J20" i="5" l="1"/>
  <c r="W266" i="5"/>
  <c r="U188" i="5"/>
  <c r="N29" i="5"/>
  <c r="W273" i="5"/>
  <c r="V279" i="5"/>
  <c r="W280" i="5"/>
  <c r="W17" i="5"/>
  <c r="T16" i="5"/>
  <c r="N273" i="5"/>
  <c r="J33" i="5"/>
  <c r="N33" i="5" s="1"/>
  <c r="T279" i="5"/>
  <c r="W231" i="5"/>
  <c r="W204" i="5"/>
  <c r="T34" i="5"/>
  <c r="W306" i="5"/>
  <c r="W188" i="5"/>
  <c r="W30" i="5"/>
  <c r="U33" i="5"/>
  <c r="V305" i="5"/>
  <c r="V33" i="5"/>
  <c r="N280" i="5"/>
  <c r="W279" i="5"/>
  <c r="N279" i="5"/>
  <c r="P33" i="5"/>
  <c r="T33" i="5" s="1"/>
  <c r="U20" i="5"/>
  <c r="N17" i="5"/>
  <c r="W21" i="5"/>
  <c r="W276" i="5"/>
  <c r="N266" i="5"/>
  <c r="U16" i="5"/>
  <c r="W16" i="5"/>
  <c r="N306" i="5"/>
  <c r="V20" i="5"/>
  <c r="K198" i="5"/>
  <c r="J198" i="5" s="1"/>
  <c r="J203" i="5"/>
  <c r="N305" i="5"/>
  <c r="W305" i="5"/>
  <c r="N16" i="5"/>
  <c r="T29" i="5"/>
  <c r="E198" i="5"/>
  <c r="U279" i="5"/>
  <c r="T56" i="5"/>
  <c r="U29" i="5"/>
  <c r="N20" i="5"/>
  <c r="V29" i="5"/>
  <c r="U305" i="5"/>
  <c r="T305" i="5"/>
  <c r="Q198" i="5"/>
  <c r="P198" i="5" s="1"/>
  <c r="P203" i="5"/>
  <c r="T203" i="5" s="1"/>
  <c r="P20" i="5"/>
  <c r="W20" i="5" s="1"/>
  <c r="N204" i="5"/>
  <c r="F198" i="5"/>
  <c r="V203" i="5"/>
  <c r="O198" i="5"/>
  <c r="H198" i="5"/>
  <c r="U203" i="5"/>
  <c r="I198" i="5"/>
  <c r="N198" i="5" s="1"/>
  <c r="V16" i="5"/>
  <c r="W29" i="5"/>
  <c r="S15" i="5"/>
  <c r="S14" i="5" s="1"/>
  <c r="S13" i="5" s="1"/>
  <c r="I15" i="5"/>
  <c r="L15" i="5"/>
  <c r="L14" i="5" s="1"/>
  <c r="L13" i="5" s="1"/>
  <c r="G15" i="5"/>
  <c r="G14" i="5" s="1"/>
  <c r="G13" i="5" s="1"/>
  <c r="H15" i="5"/>
  <c r="K15" i="5"/>
  <c r="E15" i="5"/>
  <c r="F15" i="5"/>
  <c r="M15" i="5"/>
  <c r="M14" i="5" s="1"/>
  <c r="M13" i="5" s="1"/>
  <c r="O15" i="5"/>
  <c r="Q15" i="5"/>
  <c r="R15" i="5"/>
  <c r="R14" i="5" s="1"/>
  <c r="R13" i="5" s="1"/>
  <c r="W203" i="5" l="1"/>
  <c r="T198" i="5"/>
  <c r="W33" i="5"/>
  <c r="T20" i="5"/>
  <c r="V198" i="5"/>
  <c r="N203" i="5"/>
  <c r="F14" i="5"/>
  <c r="F13" i="5" s="1"/>
  <c r="V15" i="5"/>
  <c r="E14" i="5"/>
  <c r="E13" i="5" s="1"/>
  <c r="I14" i="5"/>
  <c r="I13" i="5" s="1"/>
  <c r="W198" i="5"/>
  <c r="U198" i="5"/>
  <c r="Q14" i="5"/>
  <c r="P15" i="5"/>
  <c r="T15" i="5" s="1"/>
  <c r="H14" i="5"/>
  <c r="H13" i="5" s="1"/>
  <c r="U15" i="5"/>
  <c r="O14" i="5"/>
  <c r="O13" i="5" s="1"/>
  <c r="K14" i="5"/>
  <c r="J15" i="5"/>
  <c r="W15" i="5" s="1"/>
  <c r="J14" i="5" l="1"/>
  <c r="J13" i="5" s="1"/>
  <c r="K13" i="5"/>
  <c r="P14" i="5"/>
  <c r="P13" i="5" s="1"/>
  <c r="Q13" i="5"/>
  <c r="N14" i="5"/>
  <c r="N13" i="5" s="1"/>
  <c r="N15" i="5"/>
  <c r="T14" i="5"/>
  <c r="T13" i="5" s="1"/>
  <c r="U14" i="5"/>
  <c r="U13" i="5" s="1"/>
  <c r="W14" i="5"/>
  <c r="W13" i="5" s="1"/>
  <c r="V14" i="5"/>
  <c r="V13" i="5" s="1"/>
  <c r="S12" i="5"/>
  <c r="B12" i="5"/>
</calcChain>
</file>

<file path=xl/sharedStrings.xml><?xml version="1.0" encoding="utf-8"?>
<sst xmlns="http://schemas.openxmlformats.org/spreadsheetml/2006/main" count="986" uniqueCount="766">
  <si>
    <t>Đơn vị tính : Đồng</t>
  </si>
  <si>
    <t>Số TT</t>
  </si>
  <si>
    <t>Nội dung</t>
  </si>
  <si>
    <t>Mã dự án</t>
  </si>
  <si>
    <t>Luỹ kế vốn đã giải ngân từ khởi công đến hết năm ngân sách trước năm quyết toán</t>
  </si>
  <si>
    <t>Số vốn TƯ theo chế độ chưa thu hồi của các năm trước nộp điều chỉnh giảm trong năm quyết toán</t>
  </si>
  <si>
    <t>TTKLHT
 trong năm của phần vốn TƯ theo chế độ chưa thu hồi từ K/C đến hết năm ngân sách trước năm quyết toán</t>
  </si>
  <si>
    <t>Kế hoạch và thanh toán vốn đầu tư các năm trước
 được kéo dài thời gian thực hiện và giải ngân sang năm quyết toán</t>
  </si>
  <si>
    <t>Kế hoạch và giải ngân vốn kế hoạch năm quyết toán</t>
  </si>
  <si>
    <t>Tổng số vốn đã thanh toán khối lượng hoàn thành được quyết toán trong năm…</t>
  </si>
  <si>
    <t xml:space="preserve">Luỹ kế số vốn TƯ
theo chế độ chưa thu hồi
đến hết năm quyết toán chuyển sang các năm sau </t>
  </si>
  <si>
    <t>Lũy kế số vốn đã  giải ngân từ khởi công đến hết năm quyết toán</t>
  </si>
  <si>
    <t>Số</t>
  </si>
  <si>
    <t>Kế hoạch vốn được kéo dài</t>
  </si>
  <si>
    <t>Giải ngân</t>
  </si>
  <si>
    <t>Vốn kế hoạch tiếp tục đươc phép kéo dài thời gian thực hiện và giải ngân sang năm sau năm quyết toán (nếu có)</t>
  </si>
  <si>
    <t>Số vốn còn lại chưa giải ngân hủy bỏ
(nếu có)</t>
  </si>
  <si>
    <t>Vốn kế hoạch năm quyết toán</t>
  </si>
  <si>
    <t>KHV được phép kéo dài thời gian thực hiện và giải ngân sang năm sau năm quyết toán (nếu có)</t>
  </si>
  <si>
    <t xml:space="preserve"> thứ tự</t>
  </si>
  <si>
    <t>Tổng số</t>
  </si>
  <si>
    <t>Tr.đó: vốn tạm
 ứng theo chế độ chưa thu hồi</t>
  </si>
  <si>
    <t>Thanh toán khối lượng hoàn thành</t>
  </si>
  <si>
    <t>Vốn tạm ứng</t>
  </si>
  <si>
    <t/>
  </si>
  <si>
    <t>073-Giáo dục trung học cơ sở</t>
  </si>
  <si>
    <t>161-Văn hóa</t>
  </si>
  <si>
    <t>283-Thủy lợi và dịch vụ thủy lợi</t>
  </si>
  <si>
    <t>292-Giao thông đường bộ</t>
  </si>
  <si>
    <t>A</t>
  </si>
  <si>
    <t>2120.8108127-Xử lý rác thải trên địa bàn phường Phổ Thạnh</t>
  </si>
  <si>
    <t>8108127</t>
  </si>
  <si>
    <t>2120.8016786-KCH tuyến kênh đồng Cần Cung - đồng Gõ Đá</t>
  </si>
  <si>
    <t>8016786</t>
  </si>
  <si>
    <t>2120.8080722-Kiên cố hoá tuyến kênh tưới từ mương rộc gốc đến kênh đập nhánh thôn An Thạch, xã Phổ An</t>
  </si>
  <si>
    <t>8080722</t>
  </si>
  <si>
    <t>2120.8081798-KCH tuyến kênh khu quy hoạch dồn điền đổi thửa xứ đồng Gò Bác thôn Nga Mân và vườn Sum thôn Thủy Thạch</t>
  </si>
  <si>
    <t>8081798</t>
  </si>
  <si>
    <t>2120.8084083-KCH tuyến kênh đồng mương giữa tại TDP4 phường Phổ Minh</t>
  </si>
  <si>
    <t>8084083</t>
  </si>
  <si>
    <t>2120.8086225-Cống hộp Ông văn thôn Châu Me</t>
  </si>
  <si>
    <t>8086225</t>
  </si>
  <si>
    <t>2120.8091084-Kênh Trưng Đưng - Ruộng Lệ Bàn An (Giai đoạn 2)</t>
  </si>
  <si>
    <t>8091084</t>
  </si>
  <si>
    <t>2120.8094144-Kênh N4 Liệt Sơn đoạn chỉnh tuyến qua KDC  phía Bắc đường Hùng Vương, phường Phổ Hòa</t>
  </si>
  <si>
    <t>8094144</t>
  </si>
  <si>
    <t>2120.8102243-KCH tuyến kênh Huân Phong xóm 1, Thôn Thanh Sơn xã Phổ Cường.</t>
  </si>
  <si>
    <t>8102243</t>
  </si>
  <si>
    <t>2120.8102252-Nâng cấp, sửa chữa tuyến kênh cầu máng thôn Thanh Sơn xã Phổ Cường.</t>
  </si>
  <si>
    <t>8102252</t>
  </si>
  <si>
    <t>2120.8102411-KCH tuyến kênh từ đồng Ga Trong - đồng Ga Ngoài; Hạng mục: Kênh và công trình trên kênh.</t>
  </si>
  <si>
    <t>8102411</t>
  </si>
  <si>
    <t>2120.8103324-Nâng cấp tuyến mương Đồng bà Lũ - tổ dân phố Lộ Bàn</t>
  </si>
  <si>
    <t>8103324</t>
  </si>
  <si>
    <t>2120.8103802-KCH tuyến kênh nhà ông Xã đi đồng Chùa, thôn Bàn Thạch; Hạng mục: Kênh và công trình trên kênh</t>
  </si>
  <si>
    <t>8103802</t>
  </si>
  <si>
    <t>2120.8104526-Nâng cấp, sửa chữa tuyến kênh tưới hồ chứa nước Lỗ Lá</t>
  </si>
  <si>
    <t>8104526</t>
  </si>
  <si>
    <t>2120.8106181-Kiên cố hóa tuyến kênh Gò Ông Châu đi Gò Vịt Đồng Năng phường Phổ Vinh</t>
  </si>
  <si>
    <t>8106181</t>
  </si>
  <si>
    <t>2120.8109169-Kiên cố hóa tuyến kênh Trường Dương đi Đăng Quang</t>
  </si>
  <si>
    <t>8109169</t>
  </si>
  <si>
    <t>2120.7522787-Duong GTNT nga 3 nha ong Duong-nha ong Meo</t>
  </si>
  <si>
    <t>7522787</t>
  </si>
  <si>
    <t>2120.7537833-Duong GTNT nha ong An-nha ong Truong thon Phi Hien</t>
  </si>
  <si>
    <t>7537833</t>
  </si>
  <si>
    <t>2120.7748385-Tuyến từ nhà ông Tương (Đông Thuận)- nhà ông Đúng (Trung Lý)</t>
  </si>
  <si>
    <t>7748385</t>
  </si>
  <si>
    <t>2120.7758507-TUYEN TU NHA ONG TRAN TRUNG QUOC DI BAI BIEN</t>
  </si>
  <si>
    <t>7758507</t>
  </si>
  <si>
    <t>2120.7770652-Tuyen nha ong Menh - nha ong Thao</t>
  </si>
  <si>
    <t>7770652</t>
  </si>
  <si>
    <t>2120.8083501-Tuyến đường QL1A đi nhà bà Bông; Hạng mục: Nền, mặt đường và thoát nước</t>
  </si>
  <si>
    <t>8083501</t>
  </si>
  <si>
    <t>2120.8083504-Tuyến đường từ nhà ông Trường đi giáp đường Trà Câu Bến Bè. Hạng mục: Nền, mặt đường và thoát nước</t>
  </si>
  <si>
    <t>8083504</t>
  </si>
  <si>
    <t>2120.8084076-Tuyến đường từ nhà ông Quyền đến nhà bà Tận và tuyến từ nhà ông Nồng đến nhà bà Tân</t>
  </si>
  <si>
    <t>8084076</t>
  </si>
  <si>
    <t>2120.8084077-Nâng cấp tuyến đường từ QL1A đi xóm 23 thôn Vùng 5; Hạng mục: Nền, mặt đường.</t>
  </si>
  <si>
    <t>8084077</t>
  </si>
  <si>
    <t>2120.8084944-Nâng cấp tuyến đường từ nhà ông Nguyễn Chí Linh - Hoàng Tăng (giai đoạn 2)</t>
  </si>
  <si>
    <t>8084944</t>
  </si>
  <si>
    <t>2120.8097218-Nâng cấp tuyến đường từ nhà ông Nguyễn Văn Quận đi giáp đường Phạm Văn Đồng</t>
  </si>
  <si>
    <t>8097218</t>
  </si>
  <si>
    <t>2120.8100028-Nâng cấp tuyến đường QL1A- Trường THCS Phổ Thạnh</t>
  </si>
  <si>
    <t>8100028</t>
  </si>
  <si>
    <t>2120.8101105-Nâng cấp tuyến đường từ ngõ nhà ông Cấm đi giáp đường gom cao tốc</t>
  </si>
  <si>
    <t>8101105</t>
  </si>
  <si>
    <t>2120.8101198-Nâng cấp, mở rộng đoạn từ ngã ba Phú Long đi Đầm An Khê (giai đoạn 1); hạng mục: Nền, mặt đường BTXM</t>
  </si>
  <si>
    <t>8101198</t>
  </si>
  <si>
    <t>2120.8101199-Nâng cấp tuyến đường phía Tây công viên Làng cá Sa Huỳnh</t>
  </si>
  <si>
    <t>8101199</t>
  </si>
  <si>
    <t>2120.8103323-Nâng cấp tuyến đường nhà văn hoá An Trường đi tổ dân phố An Ninh (giai đoạn 01). Hạng mục: Nền, mặt đường và thoát nước.</t>
  </si>
  <si>
    <t>8103323</t>
  </si>
  <si>
    <t>2120.8105498-Nâng cấp tuyến đường nội bộ KDC tổ dân phố 1, phường Nguyễn Nghiêm</t>
  </si>
  <si>
    <t>8105498</t>
  </si>
  <si>
    <t>2120.8106773-Tuyến đường THCS Phổ Văn đi xóm mới Đông Quang</t>
  </si>
  <si>
    <t>8106773</t>
  </si>
  <si>
    <t>2120.8108933-Sửa chữa cầu Gãy sông Trường, Tổ dân phố Nam Phước</t>
  </si>
  <si>
    <t>8108933</t>
  </si>
  <si>
    <t>2120.8116678-Nâng cấp đường hẻm 154 Nguyễn Du, tổ dân phố 4, phường Nguyễn Nghiêm</t>
  </si>
  <si>
    <t>8116678</t>
  </si>
  <si>
    <t>2120.8100026-Công viên Trung tâm xã Phổ Nhơn</t>
  </si>
  <si>
    <t>8100026</t>
  </si>
  <si>
    <t>8102307</t>
  </si>
  <si>
    <t>2120.8108727-Hệ thống điện chiếu sáng công cộng trên địa bàn phường Phổ Quang phục vụ phát triển đô thị</t>
  </si>
  <si>
    <t>8108727</t>
  </si>
  <si>
    <t>2120.8105496-Nâng cấp, sửa chữa chợ Trung tâm xã Phổ Thuận</t>
  </si>
  <si>
    <t>8105496</t>
  </si>
  <si>
    <t>2120.8074093-Quy hoạch chi tiết xây dựng tỷ lệ 1/500 (điều chỉnh) Khu dân cư vùng 1, thôn Hải Tân</t>
  </si>
  <si>
    <t>8074093</t>
  </si>
  <si>
    <t>2120.8074089-Sửa chữa nhà làm việc UBND phường Phổ Minh</t>
  </si>
  <si>
    <t>8074089</t>
  </si>
  <si>
    <t>2120.8083500-Sửa chữa tường rào. hệ thống thoát nước UBND phường Phổ Hòa</t>
  </si>
  <si>
    <t>8083500</t>
  </si>
  <si>
    <t>2120.8083908-Sửa chữa nhà làm việc UBND xã Phổ Khánh</t>
  </si>
  <si>
    <t>8083908</t>
  </si>
  <si>
    <t>2120.8084075-Sửa chữa Hội trường UBND phường Phổ Vinh (Kể cả mua sắm bàn ghế)</t>
  </si>
  <si>
    <t>8084075</t>
  </si>
  <si>
    <t>2120.8085895-Sửa chữa bộ phận 01 cửa và hội trường phường Phổ Thạnh</t>
  </si>
  <si>
    <t>8085895</t>
  </si>
  <si>
    <t>2120.8097597-Sửa chữa nhà làm việc UBND phường Nguyễn Nghiêm</t>
  </si>
  <si>
    <t>8097597</t>
  </si>
  <si>
    <t>2120.8098176-Sửa chữa hội trường, sân vườn UBND phường Phổ Hòa (kể cả mua sắm bàn, ghế hội trường và phòng họp)</t>
  </si>
  <si>
    <t>8098176</t>
  </si>
  <si>
    <t>2120.8102242-UBND xã Phổ Cường; hạng mục: Sửa chữa Nhà làm việc, bê tông sân, bể nước.</t>
  </si>
  <si>
    <t>8102242</t>
  </si>
  <si>
    <t>2120.8103349-Sửa chữa tường rào, cổng ngõ, thiết bị, Nhà văn hoá phường Phổ Quang</t>
  </si>
  <si>
    <t>8103349</t>
  </si>
  <si>
    <t>2120.8103570-Sửa chữa nhà hội trường UBND xã Phổ An (kể cả mua sắm bàn ghế hội trường)</t>
  </si>
  <si>
    <t>8103570</t>
  </si>
  <si>
    <t>2120.8104280-Lắp đặt hệ thống điện chiếu sáng công cộng đoạn từ ngã tư Đông Thuận đến ngã tư đi bãi tắm Nam Phước</t>
  </si>
  <si>
    <t>8104280</t>
  </si>
  <si>
    <t>2120.8104870-Hệ thống điện chiếu sáng công cộng đoạn từ đường Quang Trung và đoạn từ cổng chào TDP 3 đi giáp đường Nguyễn Tất Thành</t>
  </si>
  <si>
    <t>8104870</t>
  </si>
  <si>
    <t>2120.8109175-Sửa chữa bộ phận một cửa xã Phổ Cường</t>
  </si>
  <si>
    <t>8109175</t>
  </si>
  <si>
    <t>2120.8112047-Nâng cấp, sửa chữa nhà ghi tên tưởng niệm anh hùng liệt sĩ xã Phổ Châu</t>
  </si>
  <si>
    <t>8112047</t>
  </si>
  <si>
    <t>Nguồn 42</t>
  </si>
  <si>
    <t>Vốn đầu tư từ ngân sách địa phương</t>
  </si>
  <si>
    <t>070</t>
  </si>
  <si>
    <t>Ngành 070- Giáo dục- đào tạo và dạy nghề</t>
  </si>
  <si>
    <t>073</t>
  </si>
  <si>
    <t>UBND xã Phổ Phong</t>
  </si>
  <si>
    <t>2120.8054419-Trường THCS Phổ Phong</t>
  </si>
  <si>
    <t>8054419</t>
  </si>
  <si>
    <t xml:space="preserve"> 160 Ngành văn hóa thông tin</t>
  </si>
  <si>
    <t>UBND phường Phổ Minh</t>
  </si>
  <si>
    <t>2120.7788960-Nha van hoa, san the thao thon Tan My</t>
  </si>
  <si>
    <t>7788960</t>
  </si>
  <si>
    <t>UBND xã Phổ Khánh</t>
  </si>
  <si>
    <t>2120.7919957-nha van hoa thon phuoc dien pho khanh</t>
  </si>
  <si>
    <t>7919957</t>
  </si>
  <si>
    <t>2120.7919962-trung tam van hoa the thao xa Pho khanh</t>
  </si>
  <si>
    <t>7919962</t>
  </si>
  <si>
    <t>UBND xã Phổ Thuận</t>
  </si>
  <si>
    <t>2120.8081078-Nhà Văn hóa, sân thể thao thôn Thiệp Sơn</t>
  </si>
  <si>
    <t>8081078</t>
  </si>
  <si>
    <t xml:space="preserve"> Ngành 220  -  thể dục thể thao</t>
  </si>
  <si>
    <t>221-Thể dục thể thao</t>
  </si>
  <si>
    <t>UBND xã Phổ Châu</t>
  </si>
  <si>
    <t>2120.7822035-Sân vận động xã Phổ Châu, hạng mục: San nền, tường rào - cổng ngõ - sân bóng, đường vào công trình - cống thoát nước</t>
  </si>
  <si>
    <t>7822035</t>
  </si>
  <si>
    <t>Ngành 280- Các hoạt động kinh tế</t>
  </si>
  <si>
    <t>UBND phường Phổ Hòa</t>
  </si>
  <si>
    <t>2120.7687878-KCH tuyen kenh N2- Dong Gieo (Nho Lam)</t>
  </si>
  <si>
    <t>7687878</t>
  </si>
  <si>
    <t>2120.7692146-KCH Kenh My Thuan - Thiep Son - QL1A</t>
  </si>
  <si>
    <t>7692146</t>
  </si>
  <si>
    <t>2120.7694245-KCH kênh Nhà Tiết Xu - Cống Xe lửa; Hạng mục: Kênh và công trình trên kênh</t>
  </si>
  <si>
    <t>7694245</t>
  </si>
  <si>
    <t>2120.7800791-KCH kenh tu nha ong Cuong-duong tranh Dong</t>
  </si>
  <si>
    <t>7800791</t>
  </si>
  <si>
    <t>2120.7831595-Kênh nhà ông Tiến- mương Bàu thôn Châu Me</t>
  </si>
  <si>
    <t>7831595</t>
  </si>
  <si>
    <t>2120.8112049-Hệ thống thoát nước phía trước UBND xã và  tường rào khuôn viên UBND Xã Phổ Châu</t>
  </si>
  <si>
    <t>8112049</t>
  </si>
  <si>
    <t>2120.8028152-Tuyến Kênh Đấu Nối Kênh B2.1.4 Đến Cống Ông Sâm (Tân Phong)</t>
  </si>
  <si>
    <t>8028152</t>
  </si>
  <si>
    <t>2120.8028153-Tuyến kênh cầu Bộ Đội Km8 đi đồng Tư Sơn (Vạn Trung)</t>
  </si>
  <si>
    <t>8028153</t>
  </si>
  <si>
    <t>2120.8084081-Kiên cố hóa kênh mương Đội 6 đi Sông Thoa Gò Soáy đi mương tiêu đội 4, thôn An Thổ</t>
  </si>
  <si>
    <t>8084081</t>
  </si>
  <si>
    <t>UBND xã Phổ An</t>
  </si>
  <si>
    <t>2120.8081800-KCH tuyến kênh từ Ao Vuông - Nhà ông Liệu</t>
  </si>
  <si>
    <t>8081800</t>
  </si>
  <si>
    <t>UBND xã Phổ Cường</t>
  </si>
  <si>
    <t>UBND phường Nguyễn Nghiêm</t>
  </si>
  <si>
    <t>2120.7614744-TD  tu Nguyen Nghiem (TDP5) đên duong Nguyen Binh Khiem (TDP 4)</t>
  </si>
  <si>
    <t>7614744</t>
  </si>
  <si>
    <t>7625637</t>
  </si>
  <si>
    <t>2120.7690026-Nâng cấp tuyến đường Nguyễn Bá Loan (đoạn từ đường Trương Định đến Khu dân cư Đồng Phởi); Hạng mục: Nền, mặt đường và thoát nước</t>
  </si>
  <si>
    <t>7690026</t>
  </si>
  <si>
    <t>2120.7594016-Bê tông tuyến đường Chợ mới đi Vĩnh Xuân Nam (giai đoạn 2). Hạng mục: Nền, mặt đường và thoát nước</t>
  </si>
  <si>
    <t>7594016</t>
  </si>
  <si>
    <t>2120.7839315-Tuiyen ngo ba ĐAi di giap duong truong cap I-Tra Cau so 7</t>
  </si>
  <si>
    <t>7839315</t>
  </si>
  <si>
    <t>2120.7839318-Tuyen ngo Tran Quyt di giap duong Duc Tan-Pho Phong</t>
  </si>
  <si>
    <t>7839318</t>
  </si>
  <si>
    <t>7839319</t>
  </si>
  <si>
    <t>2120.8085531-Tuyến cầu Sộp đi nhà ông Tùng thôn Tân Phong</t>
  </si>
  <si>
    <t>8085531</t>
  </si>
  <si>
    <t>2120.7692145-BTXM tuyến Thiệp Sơn - Thanh Bình (Trường Tiểu học số 1 - Cầu Trắng Bình Mỹ); Hạng mục: Nền, mặt đường và thoát nước</t>
  </si>
  <si>
    <t>7692145</t>
  </si>
  <si>
    <t>7754908</t>
  </si>
  <si>
    <t>2120.7755642-Tuyen ngo ong Chi - Kenh N6</t>
  </si>
  <si>
    <t>7755642</t>
  </si>
  <si>
    <t>2120.7756191-Tuyen ngo Co Hang - Kenh N8</t>
  </si>
  <si>
    <t>7756191</t>
  </si>
  <si>
    <t>2120.7759600-Tuyen ngo Ong Tuoi - vuon dua - nga ba Tran Tien</t>
  </si>
  <si>
    <t>7759600</t>
  </si>
  <si>
    <t>UBND phường Phổ Văn</t>
  </si>
  <si>
    <t>7919510</t>
  </si>
  <si>
    <t>UBND xã Phổ Nhơn</t>
  </si>
  <si>
    <t>2120.7778677-Tuyen tu duong BTXM Pho Minh- Pho Vinh giap duong Nguyen Chanh</t>
  </si>
  <si>
    <t>7778677</t>
  </si>
  <si>
    <t>UBND phường Phổ Vinh</t>
  </si>
  <si>
    <t>2120.7562893-Tuyen duong Liet Son - Dong Na (thon Nho Lam)</t>
  </si>
  <si>
    <t>7562893</t>
  </si>
  <si>
    <t>2120.7564357-BTH tuyen GTNT duong Liet Son-Cau Mang (t. Hien Van)</t>
  </si>
  <si>
    <t>7564357</t>
  </si>
  <si>
    <t>2120.7573385-Tuyen duong tu nha ong Gioi-Ben trau nam (thon Nho Lam</t>
  </si>
  <si>
    <t>7573385</t>
  </si>
  <si>
    <t>2120.7585367-BTXM tuyen duong Truong MN-nha O.Hoang Dao</t>
  </si>
  <si>
    <t>7585367</t>
  </si>
  <si>
    <t>2120.7685388-Tuyen cau ba Cai - nha ong Xay</t>
  </si>
  <si>
    <t>7685388</t>
  </si>
  <si>
    <t>2120.7770651-TUyen xom B Thuy Thach-Pho VInh</t>
  </si>
  <si>
    <t>7770651</t>
  </si>
  <si>
    <t>2120.7770653-Tuyen nha ong Chuc - nha tho Phan Long Bang</t>
  </si>
  <si>
    <t>7770653</t>
  </si>
  <si>
    <t>2120.7770654-Tuyen Nga Man - Huan Phong (doan Thanh Son-Huan Phong)</t>
  </si>
  <si>
    <t>7770654</t>
  </si>
  <si>
    <t>2120.7773404-Tuyen QLIA - dap Huan Phong (doan QLIA- giap duong sat)</t>
  </si>
  <si>
    <t>7773404</t>
  </si>
  <si>
    <t>2120.7773405-Tuyen HTXNN7 - Quoc lo IA</t>
  </si>
  <si>
    <t>7773405</t>
  </si>
  <si>
    <t>2120.7778390-Nang cap, mo rong nghia trang nhan dan tho My trang</t>
  </si>
  <si>
    <t>7778390</t>
  </si>
  <si>
    <t>2120.7778391-San van dong xa Pho Cuong</t>
  </si>
  <si>
    <t>7778391</t>
  </si>
  <si>
    <t>2120.7778392-Hoi truong da nang xa Pho Cuong</t>
  </si>
  <si>
    <t>7778392</t>
  </si>
  <si>
    <t>2120.7690415-Tuyen duong tu nha Muoi Soc den xom 9 Phu Long</t>
  </si>
  <si>
    <t>7690415</t>
  </si>
  <si>
    <t>2120.7775975-TUYEN QUOC LO 1A - PHUOC DIEN</t>
  </si>
  <si>
    <t>7775975</t>
  </si>
  <si>
    <t>2120.7836494-TUYEN XOM 8 PHU LONG-HAN MUC NEN</t>
  </si>
  <si>
    <t>7836494</t>
  </si>
  <si>
    <t>2120.7842641-Trung sơn Trung Hai (GD2)</t>
  </si>
  <si>
    <t>7842641</t>
  </si>
  <si>
    <t>2120.7919964-duong noi dong cap phoi tu ha luu cau ong van-cau xom 8B, dien truong Pkhanh</t>
  </si>
  <si>
    <t>7919964</t>
  </si>
  <si>
    <t>2120.7919969-tuyen nha ong nang, dien truong( giai doan 2 )pho khanh</t>
  </si>
  <si>
    <t>7919969</t>
  </si>
  <si>
    <t>2120.7919971-tuyen duong nha ong Lung xom 13-giap tuyenduong cau xom 8B-9B pho Khanh</t>
  </si>
  <si>
    <t>7919971</t>
  </si>
  <si>
    <t>2120.7919973-tuyen duong tu xom 33-xom 31, quy thien(giai doan 2)</t>
  </si>
  <si>
    <t>7919973</t>
  </si>
  <si>
    <t>2120.7919975-tuyen nga tu xom 32- dien di tich tau khong so dien truong pho khanh</t>
  </si>
  <si>
    <t>7919975</t>
  </si>
  <si>
    <t>2120.7919977-tuyen duong tu cho trung tam vuon bach xom 19 trung son pkhanh</t>
  </si>
  <si>
    <t>7919977</t>
  </si>
  <si>
    <t>2120.7919978-tuyen tu cho trung tam bau sung, trung hai pho khanh</t>
  </si>
  <si>
    <t>7919978</t>
  </si>
  <si>
    <t>2120.8015092-Nâng cấp tuyến đường vào Long Thạnh 1 đi Gò Cỏ</t>
  </si>
  <si>
    <t>8015092</t>
  </si>
  <si>
    <t>2120.8034936-Nâng cấp, sửa chữa tuyến đường BTXM từ nhà ông Nguyễn Thạnh đến nhà ông Ngô Ba, TDP Thạnh Đức 2; Hạng mục: Nền, mặt đường, thoát nước</t>
  </si>
  <si>
    <t>8034936</t>
  </si>
  <si>
    <t>UBND phường Phổ Thạnh</t>
  </si>
  <si>
    <t>2120.7822968-Tuyến nhà ông Biết Khu 7 Vĩnh Tuy</t>
  </si>
  <si>
    <t>7822968</t>
  </si>
  <si>
    <t>2120.7831600-Tuyến Quốc lộ 1A - Bãi biển Châu Me (đoạn từ ĐH 52 - Nghĩa trang liệt sĩ); hạng mục: Nền, mặt đường và thoát nước</t>
  </si>
  <si>
    <t>7831600</t>
  </si>
  <si>
    <t>2120.7831603-Tuyến ngõ ông Ngô- Cầu Bà Tấu (GĐ 2)</t>
  </si>
  <si>
    <t>7831603</t>
  </si>
  <si>
    <t>2120.7863409-Ngõ ông Thanh- bà Trường thôn vĩnh Tuy</t>
  </si>
  <si>
    <t>7863409</t>
  </si>
  <si>
    <t>2120.7863410-Ngõ Ông Hoàng bà vắng</t>
  </si>
  <si>
    <t>7863410</t>
  </si>
  <si>
    <t>2120.7863411-Ngõ ông Tâm- Nhà ông Đến</t>
  </si>
  <si>
    <t>7863411</t>
  </si>
  <si>
    <t>2120.7863412-Ngõ ông Sao- Nhà ông Kỳ</t>
  </si>
  <si>
    <t>7863412</t>
  </si>
  <si>
    <t>2120.7863413-Đường Du lịch- Trường Mẫu giáo</t>
  </si>
  <si>
    <t>7863413</t>
  </si>
  <si>
    <t>2120.7863478-Ngõ ông hải - Ngõ ông Cường</t>
  </si>
  <si>
    <t>7863478</t>
  </si>
  <si>
    <t>2120.7863479-Ngõ ông Tòng- Ngõ ông Lý</t>
  </si>
  <si>
    <t>7863479</t>
  </si>
  <si>
    <t>2120.7863480-Ngõ ông Ngô- Đường Du lịch</t>
  </si>
  <si>
    <t>7863480</t>
  </si>
  <si>
    <t>2120.7863481-Ngõ Bà Ngọt- Đường Huyện thôn Vĩnh Tuy</t>
  </si>
  <si>
    <t>7863481</t>
  </si>
  <si>
    <t>2120.7863482-Ngõ Bà Trữ- Ngõ Bà Sen</t>
  </si>
  <si>
    <t>7863482</t>
  </si>
  <si>
    <t>2120.7863483-Ngõ ông Bông- Nhà ông Phúc</t>
  </si>
  <si>
    <t>7863483</t>
  </si>
  <si>
    <t>2120.7863484-Ngõ ông Tâm- Đường Du lịch</t>
  </si>
  <si>
    <t>7863484</t>
  </si>
  <si>
    <t>2120.7863485-Ngõ Ông Phải- Ông Nhanh thôn Vĩnh Tuy</t>
  </si>
  <si>
    <t>7863485</t>
  </si>
  <si>
    <t>2120.7863486-Ngõ Bà Kế- Ngõ Bà Tam thôn vĩnh Tuy</t>
  </si>
  <si>
    <t>7863486</t>
  </si>
  <si>
    <t>2120.7863487-Ngõ ông Xanh- Ngõ ông Tháp</t>
  </si>
  <si>
    <t>7863487</t>
  </si>
  <si>
    <t>2120.7863488-Ngõ ông Lý- Bà Xí thôn Vĩnh Tuy</t>
  </si>
  <si>
    <t>7863488</t>
  </si>
  <si>
    <t>2120.7863489-Ngõ ông tá- Ông Đời</t>
  </si>
  <si>
    <t>7863489</t>
  </si>
  <si>
    <t>2120.7863490-Ngõ ông Thành- ông Được</t>
  </si>
  <si>
    <t>7863490</t>
  </si>
  <si>
    <t>2120.7863491-Ngõ ông Tân- ông Có</t>
  </si>
  <si>
    <t>7863491</t>
  </si>
  <si>
    <t>2120.7863492-Ngõ Bà Quyền- ông Út</t>
  </si>
  <si>
    <t>7863492</t>
  </si>
  <si>
    <t>2120.7863493-Ngõ ông lưu- Bà Cư</t>
  </si>
  <si>
    <t>7863493</t>
  </si>
  <si>
    <t>2120.7876635-Ngõ nhà ông Thêm ngõ nhà ông thịnh Thôn Châu Me</t>
  </si>
  <si>
    <t>7876635</t>
  </si>
  <si>
    <t>2120.7876636-Ngõ ông Đang- Ngõ ông Tài Thôn Châu Me</t>
  </si>
  <si>
    <t>7876636</t>
  </si>
  <si>
    <t>2120.7876637-Ngõ Bà Hương- ngõ ông Tài Thôn Châu Me</t>
  </si>
  <si>
    <t>7876637</t>
  </si>
  <si>
    <t>2120.7876638-Ngõ ông Thanh- Ngõ ông Lý</t>
  </si>
  <si>
    <t>7876638</t>
  </si>
  <si>
    <t>2120.7876639-Ngõ Bà Bòng- Bà Cường - Ông Nhanh Thôn Hưng Long</t>
  </si>
  <si>
    <t>7876639</t>
  </si>
  <si>
    <t>2120.7876640-Cầu Hoa- Ngõ Nguyệt Thôn Hưng Long</t>
  </si>
  <si>
    <t>7876640</t>
  </si>
  <si>
    <t>2120.7876641-Ngõ Bà Quý- ông Lên Thôn Hưng Long</t>
  </si>
  <si>
    <t>7876641</t>
  </si>
  <si>
    <t>2120.7876642-Ngõ ông Tẩu- Bà Minh Thôn Hưng Long</t>
  </si>
  <si>
    <t>7876642</t>
  </si>
  <si>
    <t>2120.7876643-Ngõ ông Quang- ông Xô Thôn Vĩnh Tuy</t>
  </si>
  <si>
    <t>7876643</t>
  </si>
  <si>
    <t>2120.7876644-Ngõ ông Lý- Gò ông Tần Thôn Vĩnh Tuy</t>
  </si>
  <si>
    <t>7876644</t>
  </si>
  <si>
    <t>2120.7877872-Ngõ bà Lý- ông Bộ Thôn Châu Me</t>
  </si>
  <si>
    <t>7877872</t>
  </si>
  <si>
    <t>2120.7877873-Ngõ ông Thêm- bà Thể Thôn Châu Me</t>
  </si>
  <si>
    <t>7877873</t>
  </si>
  <si>
    <t>2120.7877874-Trụ sở thôn - Bà Thúy Thôn Châu Me</t>
  </si>
  <si>
    <t>7877874</t>
  </si>
  <si>
    <t>2120.7877875-Ngõ ông tàu- Ngõ ông Thọ Thôn Châu Me</t>
  </si>
  <si>
    <t>7877875</t>
  </si>
  <si>
    <t>2120.7877876-Ngõ ông Kiên- Ngõ ông Bồng Thôn Châu Me</t>
  </si>
  <si>
    <t>7877876</t>
  </si>
  <si>
    <t>2120.7877877-Đường du lịch- Nhà ông Ngọc Thôn Châu Me</t>
  </si>
  <si>
    <t>7877877</t>
  </si>
  <si>
    <t>2120.7877878-Ngõ ông Thừa - Ngõ ông Phước Thôn Châu Me</t>
  </si>
  <si>
    <t>7877878</t>
  </si>
  <si>
    <t>2120.7877879-Ngõ ông Lo- Đường du lịch Thôn Châu Me</t>
  </si>
  <si>
    <t>7877879</t>
  </si>
  <si>
    <t>2120.7877880-Ngõ ông Bình- ông Liêm Thôn Châu Me</t>
  </si>
  <si>
    <t>7877880</t>
  </si>
  <si>
    <t>2120.7877923-Đường huyện- Ngõ ông thạnh Thôn Châu Me</t>
  </si>
  <si>
    <t>7877923</t>
  </si>
  <si>
    <t>2120.7877924-Đường huyện- Ngõ ông Tiềm Thôn Châu Me</t>
  </si>
  <si>
    <t>7877924</t>
  </si>
  <si>
    <t>2120.7877925-Ngõ ông sương- Ngõ ông Cần Thôn Châu Me</t>
  </si>
  <si>
    <t>7877925</t>
  </si>
  <si>
    <t>2120.7877926-Đường huyện- Ngõ ông Khi Thôn Châu Me</t>
  </si>
  <si>
    <t>7877926</t>
  </si>
  <si>
    <t>2120.7877927-Ngõ bà Diếm- Ông Thặng Thôn Châu Me</t>
  </si>
  <si>
    <t>7877927</t>
  </si>
  <si>
    <t>2120.7878813-Ngõ ông Tiến- ông Pháp Thôn Vĩnh Tuy</t>
  </si>
  <si>
    <t>7878813</t>
  </si>
  <si>
    <t>7878814</t>
  </si>
  <si>
    <t>2120.7878817-Ngõ Bà Trọng- Ông Mỹ Thôn Châu Me</t>
  </si>
  <si>
    <t>7878817</t>
  </si>
  <si>
    <t>2120.7878818-Ngõ ông Công- Khu 7 Thôn Vĩnh Tuy</t>
  </si>
  <si>
    <t>7878818</t>
  </si>
  <si>
    <t>2120.7878819-Ngõ Ông Thanh- Bà Hà Thôn Vĩnh Tuy</t>
  </si>
  <si>
    <t>7878819</t>
  </si>
  <si>
    <t>2120.7878820-Ngõ ông Tiến- ông Châu Thôn Vĩnh Tuy</t>
  </si>
  <si>
    <t>7878820</t>
  </si>
  <si>
    <t>2120.7878821-Ngõ ông Tân- Ông Khứ Thôn Vĩnh Tuy</t>
  </si>
  <si>
    <t>7878821</t>
  </si>
  <si>
    <t>2120.7878824-Ao Bèo- Ruộng Phong Thôn Châu Me</t>
  </si>
  <si>
    <t>7878824</t>
  </si>
  <si>
    <t>2120.7878825-Quán cơm Phú- Nhà ông Diễn Thôn Châu Me</t>
  </si>
  <si>
    <t>7878825</t>
  </si>
  <si>
    <t>2120.7878826-Ngõ ông Cần- ngõ nhà ông Chỉ Thôn Châu Me</t>
  </si>
  <si>
    <t>7878826</t>
  </si>
  <si>
    <t>2120.7878829-Đường Huyện-ông Kiên Thôn Châu Me</t>
  </si>
  <si>
    <t>7878829</t>
  </si>
  <si>
    <t>2120.7878830-Ngõ ông Ngọt Thôn Châu Me</t>
  </si>
  <si>
    <t>7878830</t>
  </si>
  <si>
    <t>2120.7878831-Đường huyện- ông Khi thôn Châu Me</t>
  </si>
  <si>
    <t>7878831</t>
  </si>
  <si>
    <t>2120.7878832-Đập Bà Hoa- Đập cây Da Thôn Hưng Long</t>
  </si>
  <si>
    <t>7878832</t>
  </si>
  <si>
    <t>2120.7879895-QL 1- Nhà ông Huỳnh Thôn Hưng Long</t>
  </si>
  <si>
    <t>7879895</t>
  </si>
  <si>
    <t>2120.7879896-Ngõ Ông Phụng- Ngõ Bà Đàn Thôn Hưng Long</t>
  </si>
  <si>
    <t>7879896</t>
  </si>
  <si>
    <t>2120.7879897-Ngõ Bà Thanh- Ngõ Ông Khương Thôn Hưng Long</t>
  </si>
  <si>
    <t>7879897</t>
  </si>
  <si>
    <t>2120.7879899-Ngõ ông Cách- Ngõ Ông Mót Thôn Hưng Long</t>
  </si>
  <si>
    <t>7879899</t>
  </si>
  <si>
    <t>2120.7879900-Ngõ Bà Phương- Ngõ ông Thọ Thôn Hưng Long</t>
  </si>
  <si>
    <t>7879900</t>
  </si>
  <si>
    <t>2120.7879901-Ngõ ông Đào- Ngõ ông Bình Thôn Hưng Long</t>
  </si>
  <si>
    <t>7879901</t>
  </si>
  <si>
    <t>2120.7882764-Đường Du Lịch- Bà Thảo thôn Châu Me</t>
  </si>
  <si>
    <t>7882764</t>
  </si>
  <si>
    <t>2120.7882765-Ngoc ông Bình- Ngoc ông Tiếp thôn Châu Me</t>
  </si>
  <si>
    <t>7882765</t>
  </si>
  <si>
    <t>2120.7882767-Ngõ Bà Quý- Ngõ bà Chung thôn Hưng Long</t>
  </si>
  <si>
    <t>7882767</t>
  </si>
  <si>
    <t>7863405</t>
  </si>
  <si>
    <t>7863406</t>
  </si>
  <si>
    <t>7863407</t>
  </si>
  <si>
    <t>7863408</t>
  </si>
  <si>
    <t>2120.7863405-Ngõ Ông Xin- Bà Tháp</t>
  </si>
  <si>
    <t>2120.7863406-Ngõ ông Sang- Ông Đẩu</t>
  </si>
  <si>
    <t>2120.7863407-Ngõ bà Tòng- bà Cúc thôn Vĩnh Tuy</t>
  </si>
  <si>
    <t>2120.7863408-Ngõ Bà Bòng - Onng Khanh</t>
  </si>
  <si>
    <t>340- Ngành hoạt động của các cơ quan quản lý nhà nước, Đảng, đoàn thể</t>
  </si>
  <si>
    <t>341- quản lý nhà nước</t>
  </si>
  <si>
    <t>250- Bảo vệ môi trường</t>
  </si>
  <si>
    <t>261- Xử lý chất thải rắn</t>
  </si>
  <si>
    <t>UBND phường Phổ Quang</t>
  </si>
  <si>
    <t>UBND phường Phổ Ninh</t>
  </si>
  <si>
    <t>UBND phường Phổ VInh</t>
  </si>
  <si>
    <t>UBND  phường Nguyễn Nghiêm</t>
  </si>
  <si>
    <t>UBND Phường Phổ Văn</t>
  </si>
  <si>
    <t>UBND Phường Phổ Quang</t>
  </si>
  <si>
    <t>2120.8080723-Xây dựng mới Cống hộp, xã Phổ Nhơn</t>
  </si>
  <si>
    <t>8080723</t>
  </si>
  <si>
    <t>8081796</t>
  </si>
  <si>
    <t>2120.8081796-Nâng cấp tuyến đường nhà ông Viên đi nhà ông Lãnh, TDP Khánh Bắc</t>
  </si>
  <si>
    <t>UBND Phường Phổ Hòa</t>
  </si>
  <si>
    <t>UBND xã phổ Cường</t>
  </si>
  <si>
    <t>UBND xã phổ Khánh</t>
  </si>
  <si>
    <t>UBND Phường Phổ Thạnh</t>
  </si>
  <si>
    <t>312- Kiến thiết thị chính</t>
  </si>
  <si>
    <t>321- Thương Mại</t>
  </si>
  <si>
    <t>UBND Phổ Thuận</t>
  </si>
  <si>
    <t>332- Các hoạt động điều tra thăm dò, khảo sát, tư vấn, quy hoạch trong các lĩnh vực kinh tế, xã hội, nhân văn</t>
  </si>
  <si>
    <t>UBND xã phổ Châu</t>
  </si>
  <si>
    <t>UBND Phường Phổ Minh</t>
  </si>
  <si>
    <t>UBND Phường Phổ Vinh</t>
  </si>
  <si>
    <t>UBND Xã Phổ Khánh</t>
  </si>
  <si>
    <t>Nguồn 43</t>
  </si>
  <si>
    <t>B</t>
  </si>
  <si>
    <t>Vốn đầu tư theo CTMT</t>
  </si>
  <si>
    <t>00490</t>
  </si>
  <si>
    <t>Chương trình mục tiêu quốc gia xây dựng nông thôn mới giai đoạn 2021-2025</t>
  </si>
  <si>
    <t>I</t>
  </si>
  <si>
    <t>MÃ NGUỒN: 43</t>
  </si>
  <si>
    <t xml:space="preserve">160 - Văn hóa Thông tin </t>
  </si>
  <si>
    <t>280 - Các hoạt động kinh tế</t>
  </si>
  <si>
    <t>Mã ngành 161- Văn hóa</t>
  </si>
  <si>
    <t>Xã Phổ Thuận</t>
  </si>
  <si>
    <t>Nhà văn hóa sân thể thao thôn Thiệp Sơn</t>
  </si>
  <si>
    <t>Mã ngành 283- Thủy lợi và dịch vụ thủy lợi</t>
  </si>
  <si>
    <t>Xã Phổ An</t>
  </si>
  <si>
    <t>KCH kênh mương Đội 6 đi sông Thoa Gò Soáy đi mương tiêu đội 4 thôn An Thổ</t>
  </si>
  <si>
    <t>Xã Phổ Cường</t>
  </si>
  <si>
    <t>KCH tuyến kênh từ Ao Vuông- nhà ông Liệu</t>
  </si>
  <si>
    <t>Xã Phổ Nhơn</t>
  </si>
  <si>
    <t>KCH kênh N7 đi Mương Ngang</t>
  </si>
  <si>
    <t>Mã ngành 292 - Giao thông đường bộ</t>
  </si>
  <si>
    <t>Xã Phổ Phong</t>
  </si>
  <si>
    <t>Tuyến Cầu Sộp đi nhà ông Tùng (thôn Tân Phong)</t>
  </si>
  <si>
    <t>Xã Phổ Châu</t>
  </si>
  <si>
    <t>Dự án Đường khu 2,3 đi đèo Bình Đê thôn Hưng Long</t>
  </si>
  <si>
    <t>II</t>
  </si>
  <si>
    <t>Hỗ trợ có mục tiêu cho các huyện</t>
  </si>
  <si>
    <t>Đề án hỗ trợ xi măng để xây dựng đường giao thông nông thôn - miền núi trên địa bàn tỉnh Quảng Ngãi giai đoạn 2021-2025 (QD 546 ngày 30/7/2024 và QĐ 763ngày 27/11/2023)</t>
  </si>
  <si>
    <t>1.1</t>
  </si>
  <si>
    <t>Các tuyến đường ngõ xóm trên địa bàn thôn An Tây Điền năm 2024;</t>
  </si>
  <si>
    <t>1.2</t>
  </si>
  <si>
    <t>Các tuyến đường ngõ xóm trên địa bàn thôn Phước Lợi năm 2024;</t>
  </si>
  <si>
    <t>1.3</t>
  </si>
  <si>
    <t xml:space="preserve">Các tuyến đường ngõ xóm trên địa bàn thôn Phước Nhơn năm 2024; </t>
  </si>
  <si>
    <t>1.4</t>
  </si>
  <si>
    <t xml:space="preserve">Các tuyến đường ngõ xóm trên địa bàn thôn Tân Sơn năm 2024; </t>
  </si>
  <si>
    <t>1.5</t>
  </si>
  <si>
    <t xml:space="preserve">Các tuyến đường ngõ xóm trên địa bàn thôn Nhơn Bích năm 2024; </t>
  </si>
  <si>
    <t>1.6</t>
  </si>
  <si>
    <t xml:space="preserve">Các tuyến đường ngõ xóm trên địa bàn thôn Phước Nhơn điều chỉnh năm 2024; </t>
  </si>
  <si>
    <t>1.7</t>
  </si>
  <si>
    <t xml:space="preserve">Các tuyến đường ngõ xóm trên địa bàn thôn Nhơn Bích điều chỉnh năm 2024; </t>
  </si>
  <si>
    <t>1.8</t>
  </si>
  <si>
    <t>Tuyến đường từ nhà Nguyễn Tấn Năm đến nhà bà Chia</t>
  </si>
  <si>
    <t>1.9</t>
  </si>
  <si>
    <t>Tuyến từ ngõ ông Riếu đến nhà Trần Đơn Quế</t>
  </si>
  <si>
    <t>2.1</t>
  </si>
  <si>
    <t>Các tuyến đường ngõ xóm trên địa bàn thôn An Thạch năm 2024</t>
  </si>
  <si>
    <t>3.1</t>
  </si>
  <si>
    <t>Các tuyến đường ngõ xóm trên địa bàn thôn Vạn Trung (2) năm 2024</t>
  </si>
  <si>
    <t>3.2</t>
  </si>
  <si>
    <t>Các tuyến đường ngõ xóm trên địa bàn thôn Vạn Trung (1) năm 2024</t>
  </si>
  <si>
    <t>3.3</t>
  </si>
  <si>
    <t>Các tuyến đường ngõ xóm trên địa bàn thôn Hùng Nghĩa năm 2024</t>
  </si>
  <si>
    <t>3.4</t>
  </si>
  <si>
    <t>Các tuyến đường ngõ xóm trên địa bàn thôn Hiệp An năm 2024</t>
  </si>
  <si>
    <t>3.5</t>
  </si>
  <si>
    <t>Các tuyến đường ngõ xóm trên địa bàn thôn Gia An năm 2024</t>
  </si>
  <si>
    <t>3.6</t>
  </si>
  <si>
    <t>Các tuyến đường ngõ xóm trên địa bàn thôn Tân Phong năm 2024</t>
  </si>
  <si>
    <t>3.7</t>
  </si>
  <si>
    <t>Các tuyến đường ngõ xóm trên địa bàn thôn Vĩnh Xuân năm 2024</t>
  </si>
  <si>
    <t>3.8</t>
  </si>
  <si>
    <t>Các tuyến đường ngõ xóm trên địa bàn thôn Vạn Trung (3) năm 2024</t>
  </si>
  <si>
    <t>3.9</t>
  </si>
  <si>
    <t>Các tuyến đường ngõ xóm trên địa bàn thôn Vĩnh Xuân (2) năm 2024</t>
  </si>
  <si>
    <t>3.10</t>
  </si>
  <si>
    <t>Các tuyến đường ngõ xóm trên địa bàn thôn Tân Phong (2) năm 2024</t>
  </si>
  <si>
    <t>3.11</t>
  </si>
  <si>
    <t>Các tuyến đường ngõ xóm trên địa bàn thôn Gia An (2) năm 2024</t>
  </si>
  <si>
    <t>3.12</t>
  </si>
  <si>
    <t xml:space="preserve"> Các tuyến đường ngõ xóm trên địa bàn thôn Hiệp An (2) năm 2024</t>
  </si>
  <si>
    <t>Vốn Xổ số kiến thiết</t>
  </si>
  <si>
    <t>Xã Phổ Khánh</t>
  </si>
  <si>
    <t>Các tuyến đường ngõ xóm trên địa bàn thôn Diên Trường năm 2024</t>
  </si>
  <si>
    <t>Tuyến đường nhà ông Phạm Lắc đến nhà ông Nguyễn Hùng</t>
  </si>
  <si>
    <t>Tuyến đường nhà ông Cảm đến nhà ông Tịnh xóm 5, thôn Diên Trường</t>
  </si>
  <si>
    <t>Tuyến đường ngã ba ông Lô đến nhà ông Long, thôn Trung Sơn</t>
  </si>
  <si>
    <t>8122169 - Tuyến đường xóm 5 đi đến nhà ông Võ Báu, thôn Diên Trường</t>
  </si>
  <si>
    <t xml:space="preserve"> Tuyến đường từ nhà ông Mẽo đến nhà ông Xi, thôn Trung Sơn</t>
  </si>
  <si>
    <t>Tuyến đường nhà ông Tin, xóm 28 đi đến giáp đường mới thôn Trung Hải</t>
  </si>
  <si>
    <t>Tuyến nhà Trịnh Thị Chân - Tuyến Mỹ Trang-Lâm Bình</t>
  </si>
  <si>
    <t>2.2</t>
  </si>
  <si>
    <t xml:space="preserve">Tuyến nhà ông Nhơn – Gò Bác; </t>
  </si>
  <si>
    <t>2.3</t>
  </si>
  <si>
    <t xml:space="preserve"> Tuyến đường bê-tông - nhà ông Nguyễn Văn Triều; </t>
  </si>
  <si>
    <t>2.4</t>
  </si>
  <si>
    <t>Tuyến nhà ông Nam - Nhà ông Nguyễn Đức Tùng</t>
  </si>
  <si>
    <t>2.5</t>
  </si>
  <si>
    <t>Tuyến nhà Hồ Ái -nhà ông Cao Văn Xuyến (giai đoạn 1)</t>
  </si>
  <si>
    <t>2.6</t>
  </si>
  <si>
    <t>Tuyến ruộng Nguyễn Thị Sang-KDC 7</t>
  </si>
  <si>
    <t>2.7</t>
  </si>
  <si>
    <t>Tuyến nhà bà Thơm - Nhà ông Dương Hiển Thùy</t>
  </si>
  <si>
    <t>2.8</t>
  </si>
  <si>
    <t>Tuyến nhà ông Bốn - Nhà ông Mai Cảng</t>
  </si>
  <si>
    <t>2.9</t>
  </si>
  <si>
    <t>Tuyến nhà Lại Đình Phi - Cầu ông Pháp</t>
  </si>
  <si>
    <t>2.10</t>
  </si>
  <si>
    <t>Tuyến nhà ông Võ Nhật Khối - nhà ông Nguyễn Văn My</t>
  </si>
  <si>
    <t>2.11</t>
  </si>
  <si>
    <t>Tuyến đường xã -nhà ông Vân (giai đoạn 2)</t>
  </si>
  <si>
    <t>2.12</t>
  </si>
  <si>
    <t xml:space="preserve"> Tuyến từ Sân vận động thôn Bàn Thạch - Đường ĐH 49 (giai đoạn 1)</t>
  </si>
  <si>
    <t>2.13</t>
  </si>
  <si>
    <t>Tuyến nhà Hồ Xuân Mai - Nhà ông Đỗ Ngọc Liên</t>
  </si>
  <si>
    <t>2.14</t>
  </si>
  <si>
    <t>Tuyến nhà bà Phan Thị Bảy-nhà ông Lưỡng-nhà ông Gõ</t>
  </si>
  <si>
    <t>2.15</t>
  </si>
  <si>
    <t>Tuyến nhà ông Bùi Tám – nhà bà Sự</t>
  </si>
  <si>
    <t>2.16</t>
  </si>
  <si>
    <t>Tuyến nhà bà Dung - nhà ông Ngô Mây</t>
  </si>
  <si>
    <t>2.17</t>
  </si>
  <si>
    <t>Tuyến nhà bà Hoa - nhà ông Hà</t>
  </si>
  <si>
    <t>2.18</t>
  </si>
  <si>
    <t>Tuyến nhà ông Phi - nhà ông Phạm Cần</t>
  </si>
  <si>
    <t>Tuyến đường từ nhà Tòng đến nhà ông Ảnh; Hạng mục: Mặt đường BTXM.</t>
  </si>
  <si>
    <t>Tuyến đường từ nhà ông Bùi Ngữ đến nhà ông Dương Minh Toàn; Hạng mục: Mặt đường BTXM.</t>
  </si>
  <si>
    <t>Đường từ đường Bê tông - Ngõ ông Nguyễn Bảy; Hạng mục: Mặt đường BTXM</t>
  </si>
  <si>
    <t>Đường giao thông nông thôn thuộc thôn Thanh Bình, xã Phổ Thuận (giai đoạn 2); Hạng mục: Mặt đường BTXM.</t>
  </si>
  <si>
    <t>Đường giao thông nông thôn thuộc thôn An Định, xã Phổ Thuận (giai đoạn 2); Hạng mục: Mặt đường BTXM.</t>
  </si>
  <si>
    <t xml:space="preserve"> Đường giao thông nông thôn thuộc thôn Mỹ Thuận, xã Phổ Thuận (giai đoạn 2); Hạng mục: Mặt đường BTXM.</t>
  </si>
  <si>
    <t>Đường giao thông nông thôn thuộc thôn Vùng 4, xã Phổ Thuận (giai đoạn 2); Hạng mục: Mặt đường BTXM.</t>
  </si>
  <si>
    <t>Đường giao thông nông thôn thuộc thôn Vùng 5, xã Phổ Thuận (giai đoạn 2); Hạng mục: Mặt đường BTXM.</t>
  </si>
  <si>
    <t>Đường giao thông nông thôn thuộc thôn Kim Giao, xã Phổ Thuận (giai đoạn 2); Hạng mục: Mặt đường BTXM.</t>
  </si>
  <si>
    <t xml:space="preserve"> Đường giao thông nông thôn thuộc thôn Thiệp Sơn, xã Phổ Thuận (giai đoạn 2); Hạng mục: Mặt đường BTXM.</t>
  </si>
  <si>
    <t>III</t>
  </si>
  <si>
    <t>NGÂN SÁCH HUYỆN HỖ TRỢ</t>
  </si>
  <si>
    <t>KCH kênh Bờ Mì- Đập điện</t>
  </si>
  <si>
    <t>8099649</t>
  </si>
  <si>
    <t>Tuyến kênh đập Quờn- Ngõ mai-Ngõ Ba Nhân (Hùng Nghĩa)</t>
  </si>
  <si>
    <t>Tuyến kênh Ao Đạt đi Trương Thái Thanh (Vạn Trung)</t>
  </si>
  <si>
    <t>8121697</t>
  </si>
  <si>
    <t>Tuyến kênh ngõ Năm Tâm đi đồng Lỗ Mây (Gia An)</t>
  </si>
  <si>
    <t>8121698</t>
  </si>
  <si>
    <t>Xây dựng mới Cống hộp, xã Phổ Nhơn</t>
  </si>
  <si>
    <t>1.10</t>
  </si>
  <si>
    <t xml:space="preserve"> Các tuyến đường ngõ xóm trên địa bàn thôn Hùng Nghĩa năm 2024</t>
  </si>
  <si>
    <t>Các tuyến đường ngõ xóm trên địa bàn thôn Hiệp An (2) năm 2024</t>
  </si>
  <si>
    <t>3.13</t>
  </si>
  <si>
    <t>Tuyến Vĩnh Xuân Nam đi thôn Thanh Bình - Phổ Thuận</t>
  </si>
  <si>
    <t>3.14</t>
  </si>
  <si>
    <t>Tuyến Lê Tây đi giáp QL24 (Gđ2)</t>
  </si>
  <si>
    <t>3.15</t>
  </si>
  <si>
    <t>8108126.Tuyến Lê Tiếp đi Đức Tân (Giai đoạn 2)</t>
  </si>
  <si>
    <t>3.16</t>
  </si>
  <si>
    <t>3.17</t>
  </si>
  <si>
    <t>Ngõ Trương Quang Thư - đường bê tông số 8 Hùng Nghĩa (thôn Hùng Nghĩa)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</si>
  <si>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</si>
  <si>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</si>
  <si>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</si>
  <si>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</si>
  <si>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</si>
  <si>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</si>
  <si>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</si>
  <si>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</si>
  <si>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</si>
  <si>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</si>
  <si>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</si>
  <si>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</si>
  <si>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</si>
  <si>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</si>
  <si>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</si>
  <si>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</si>
  <si>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</si>
  <si>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</si>
  <si>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</si>
  <si>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</si>
  <si>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</si>
  <si>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</si>
  <si>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</si>
  <si>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</si>
  <si>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</si>
  <si>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</si>
  <si>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</si>
  <si>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</si>
  <si>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</si>
  <si>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</si>
  <si>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</si>
  <si>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</si>
  <si>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</si>
  <si>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</si>
  <si>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</si>
  <si>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</si>
  <si>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UBND Phường Nguyễn Nghiêm</t>
  </si>
  <si>
    <t>2120.7614741-He thong thoat nuoc KDC Dong Phoi va he thong thoat nuoc TDP 6</t>
  </si>
  <si>
    <t>7614741</t>
  </si>
  <si>
    <t>2120.8036833-Nâng cấp, sửa chữa hệ thống cấp nước sinh hoạt thôn An Thạch, xã Phổ An</t>
  </si>
  <si>
    <t>8036833</t>
  </si>
  <si>
    <t>2120.7624014-KCH kenh N 10 - GO Kien</t>
  </si>
  <si>
    <t>7624014</t>
  </si>
  <si>
    <t>2120.7839321-Tuyen Truong CHo Moi di Vinh Xuan Nam (GD3)</t>
  </si>
  <si>
    <t>7839321</t>
  </si>
  <si>
    <t>2120.7746409-Cac phong chuc nang va CT phu tro van hoa xa</t>
  </si>
  <si>
    <t>7746409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</si>
  <si>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</si>
  <si>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</si>
  <si>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</si>
  <si>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</si>
  <si>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</si>
  <si>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</si>
  <si>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</si>
  <si>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</si>
  <si>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</si>
  <si>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10.2</t>
  </si>
  <si>
    <t>10.4</t>
  </si>
  <si>
    <t>10.6</t>
  </si>
  <si>
    <t>12.2</t>
  </si>
  <si>
    <t>12.3</t>
  </si>
  <si>
    <t>12.4</t>
  </si>
  <si>
    <t>12.5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</si>
  <si>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</si>
  <si>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</si>
  <si>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</si>
  <si>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</si>
  <si>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</si>
  <si>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</si>
  <si>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</si>
  <si>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</si>
  <si>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</si>
  <si>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</si>
  <si>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</si>
  <si>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</si>
  <si>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</si>
  <si>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</si>
  <si>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</si>
  <si>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</si>
  <si>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</si>
  <si>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</si>
  <si>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</si>
  <si>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</si>
  <si>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</si>
  <si>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</si>
  <si>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</si>
  <si>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</si>
  <si>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</si>
  <si>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</si>
  <si>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</si>
  <si>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</si>
  <si>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</si>
  <si>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</si>
  <si>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</si>
  <si>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</si>
  <si>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</si>
  <si>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</si>
  <si>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</si>
  <si>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</si>
  <si>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</si>
  <si>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</si>
  <si>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</si>
  <si>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</si>
  <si>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</si>
  <si>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</si>
  <si>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</si>
  <si>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</si>
  <si>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</si>
  <si>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</si>
  <si>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</si>
  <si>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</si>
  <si>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</si>
  <si>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</si>
  <si>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</si>
  <si>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</si>
  <si>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</si>
  <si>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</si>
  <si>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</si>
  <si>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</si>
  <si>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</si>
  <si>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</si>
  <si>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</si>
  <si>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</si>
  <si>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</si>
  <si>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</si>
  <si>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</si>
  <si>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</si>
  <si>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</si>
  <si>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</si>
  <si>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</si>
  <si>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340</t>
  </si>
  <si>
    <t>341</t>
  </si>
  <si>
    <t>8.1</t>
  </si>
  <si>
    <t>7.2</t>
  </si>
  <si>
    <t>8.2</t>
  </si>
  <si>
    <t>8.3</t>
  </si>
  <si>
    <t>8.4</t>
  </si>
  <si>
    <t>9.1</t>
  </si>
  <si>
    <t>11.1</t>
  </si>
  <si>
    <t>11.2</t>
  </si>
  <si>
    <t>12.1</t>
  </si>
  <si>
    <t>10.1</t>
  </si>
  <si>
    <t>ỦY BAN NHÂN DÂN</t>
  </si>
  <si>
    <t>THỊ XÃ ĐỨC PHỔ</t>
  </si>
  <si>
    <t>BÁO CÁO CHI TIẾT QUYẾT TOÁN VỐN ĐẦU TƯ CÔNG NGUỒN NGÂN SÁCH NHÀ NƯỚC NĂM 2024 (NGÂN SÁCH CẤP XÃ)</t>
  </si>
  <si>
    <t>CỘNG HÒA XÃ HỘI CHỦ NGHĨA VIỆT NAM</t>
  </si>
  <si>
    <t>Độc lập - Tự do - Hạnh phúc</t>
  </si>
  <si>
    <t>Tổng</t>
  </si>
  <si>
    <t xml:space="preserve">NGÂN SÁCH TW HỖ TRỢ THỰC HIỆN CHƯƠNG TRÌNH
 MTQG XÂY DỰNG NTM (QĐ số 1398/QĐ-UBND ngày 19/12/2023) </t>
  </si>
  <si>
    <t>Nguồn XDCB vốn tập trung (Đề án xi măng)</t>
  </si>
  <si>
    <t>2120.7625637-Đường giao thông nội bộ khu DC phia Tây nhà máy nước</t>
  </si>
  <si>
    <t>II.1</t>
  </si>
  <si>
    <t>NGÂN SÁCH TỈNH HỖ TRỢ THỰC HIỆN ĐỀ ÁN XI MĂNG (KHV năm 2024theo QĐ số 546/QĐ-UBND ngày 30/7/2024)</t>
  </si>
  <si>
    <t>II.2</t>
  </si>
  <si>
    <t>Hệ thống điện chiếu sáng</t>
  </si>
  <si>
    <t>Tổng mức đầu tư</t>
  </si>
  <si>
    <t>4</t>
  </si>
  <si>
    <t>10=11+12</t>
  </si>
  <si>
    <t>14=9-10-13</t>
  </si>
  <si>
    <t>16=17 +18</t>
  </si>
  <si>
    <t>20=15- 16-19</t>
  </si>
  <si>
    <t>21=8+11+17</t>
  </si>
  <si>
    <t>22=6-7-8+12+18</t>
  </si>
  <si>
    <t>23=5+10+16</t>
  </si>
  <si>
    <t>TRƯỞNG PHÒNG TÀI CHÍNH - KẾ HOẠCH</t>
  </si>
  <si>
    <t>CHỦ TỊCH</t>
  </si>
  <si>
    <t>TRƯỞNG PHÒNG GIAO DỊCH SỐ 22 - KHO BẠC NHÀ NƯỚC KHU VỰC XII</t>
  </si>
  <si>
    <t>2120.7878814-Ngõ ông Tiến- ông Pháp Thôn Vĩnh Tuy (GĐ2)</t>
  </si>
  <si>
    <t>2120.7754908-Tuyến sân vận động - ngõ ông Nhuận</t>
  </si>
  <si>
    <t>Tuyến từ nhà bà tự đi Trường Tiểu học Phổ Nhơn (Điểm Nhơn Tân cũ)</t>
  </si>
  <si>
    <t>2120.7839319-Tuyen ngo ba Bai di duong Tra Cau so 7</t>
  </si>
  <si>
    <t>Biểu 04/QTNĐ</t>
  </si>
  <si>
    <t>(Kèm theo Báo cáo số 104/BC-UBND ngày  14  tháng  4 năm 2025 của UBND thị xã)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</si>
</sst>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.00_);_(* \(#,##0.00\);_(* &quot;-&quot;??_);_(@_)"/>
    <numFmt numFmtId="166" formatCode="_(* #,##0_);_(* \(#,##0\);_(* &quot;-&quot;??_);_(@_)"/>
    <numFmt numFmtId="167" formatCode="&quot;.&quot;###&quot;,&quot;0&quot;.&quot;00_);\(&quot;.&quot;###&quot;,&quot;0&quot;.&quot;00\)"/>
    <numFmt numFmtId="168" formatCode="_-* ###&quot;,&quot;0&quot;.&quot;00\ _$_-;\-* ###&quot;,&quot;0&quot;.&quot;00\ _$_-;_-* &quot;-&quot;??\ _$_-;_-@_-"/>
    <numFmt numFmtId="169" formatCode="_ &quot;\&quot;* #,##0_ ;_ &quot;\&quot;* \-#,##0_ ;_ &quot;\&quot;* &quot;-&quot;_ ;_ @_ "/>
    <numFmt numFmtId="170" formatCode="_ &quot;\&quot;* #,##0.00_ ;_ &quot;\&quot;* \-#,##0.00_ ;_ &quot;\&quot;* &quot;-&quot;??_ ;_ @_ "/>
    <numFmt numFmtId="171" formatCode="_ * #,##0_ ;_ * \-#,##0_ ;_ * &quot;-&quot;_ ;_ @_ "/>
    <numFmt numFmtId="172" formatCode="_ * #,##0.00_ ;_ * \-#,##0.00_ ;_ * &quot;-&quot;??_ ;_ @_ "/>
    <numFmt numFmtId="173" formatCode="\$#,##0\ ;\(\$#,##0\)"/>
    <numFmt numFmtId="174" formatCode="_-* #,##0\ _D_M_-;\-* #,##0\ _D_M_-;_-* &quot;-&quot;\ _D_M_-;_-@_-"/>
    <numFmt numFmtId="175" formatCode="_-* #,##0.00\ _D_M_-;\-* #,##0.00\ _D_M_-;_-* &quot;-&quot;??\ _D_M_-;_-@_-"/>
    <numFmt numFmtId="176" formatCode="_-[$€-2]* #,##0.00_-;\-[$€-2]* #,##0.00_-;_-[$€-2]* &quot;-&quot;??_-"/>
    <numFmt numFmtId="177" formatCode="#."/>
    <numFmt numFmtId="178" formatCode="0.0000"/>
    <numFmt numFmtId="179" formatCode="#,##0\ &quot;$&quot;_);[Red]\(#,##0\ &quot;$&quot;\)"/>
    <numFmt numFmtId="180" formatCode="_-* #,##0\ &quot;kr&quot;_-;\-* #,##0\ &quot;kr&quot;_-;_-* &quot;-&quot;\ &quot;kr&quot;_-;_-@_-"/>
    <numFmt numFmtId="181" formatCode="_-* #,##0.00\ _ã_ð_í_._-;\-* #,##0.00\ _ã_ð_í_._-;_-* &quot;-&quot;??\ _ã_ð_í_._-;_-@_-"/>
    <numFmt numFmtId="182" formatCode="#,##0.00\ &quot;F&quot;;[Red]\-#,##0.00\ &quot;F&quot;"/>
    <numFmt numFmtId="183" formatCode="_-* #,##0\ &quot;F&quot;_-;\-* #,##0\ &quot;F&quot;_-;_-* &quot;-&quot;\ &quot;F&quot;_-;_-@_-"/>
    <numFmt numFmtId="184" formatCode="0.000\ "/>
    <numFmt numFmtId="185" formatCode="#,##0\ &quot;Lt&quot;;[Red]\-#,##0\ &quot;Lt&quot;"/>
    <numFmt numFmtId="186" formatCode="#,##0\ &quot;F&quot;;[Red]\-#,##0\ &quot;F&quot;"/>
    <numFmt numFmtId="187" formatCode="#,##0.00\ &quot;F&quot;;\-#,##0.00\ &quot;F&quot;"/>
    <numFmt numFmtId="188" formatCode="_-* #,##0\ &quot;DM&quot;_-;\-* #,##0\ &quot;DM&quot;_-;_-* &quot;-&quot;\ &quot;DM&quot;_-;_-@_-"/>
    <numFmt numFmtId="189" formatCode="_-* #,##0.00\ &quot;DM&quot;_-;\-* #,##0.00\ &quot;DM&quot;_-;_-* &quot;-&quot;??\ &quot;DM&quot;_-;_-@_-"/>
    <numFmt numFmtId="190" formatCode="&quot;\&quot;#,##0.00;[Red]&quot;\&quot;\-#,##0.00"/>
    <numFmt numFmtId="191" formatCode="&quot;\&quot;#,##0;[Red]&quot;\&quot;\-#,##0"/>
    <numFmt numFmtId="192" formatCode="_-* #,##0\ _₫_-;\-* #,##0\ _₫_-;_-* &quot;-&quot;\ _₫_-;_-@_-"/>
    <numFmt numFmtId="193" formatCode="_-&quot;$&quot;* #,##0_-;\-&quot;$&quot;* #,##0_-;_-&quot;$&quot;* &quot;-&quot;_-;_-@_-"/>
    <numFmt numFmtId="194" formatCode="&quot;$&quot;#,##0;[Red]\-&quot;$&quot;#,##0"/>
    <numFmt numFmtId="195" formatCode="_-&quot;$&quot;* #,##0.00_-;\-&quot;$&quot;* #,##0.00_-;_-&quot;$&quot;* &quot;-&quot;??_-;_-@_-"/>
    <numFmt numFmtId="196" formatCode="0;[Red]0"/>
  </numFmts>
  <fonts count="6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.VnTime"/>
      <family val="2"/>
    </font>
    <font>
      <sz val="12"/>
      <name val=".VnTime"/>
      <family val="2"/>
    </font>
    <font>
      <sz val="12"/>
      <name val="돋움체"/>
      <family val="3"/>
      <charset val="129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Helv"/>
      <family val="2"/>
    </font>
    <font>
      <sz val="10"/>
      <name val="MS Sans Serif"/>
      <family val="2"/>
    </font>
    <font>
      <sz val="9"/>
      <name val="‚l‚r –¾’©"/>
      <family val="1"/>
      <charset val="128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1"/>
      <name val="µ¸¿ò"/>
      <charset val="129"/>
    </font>
    <font>
      <sz val="11"/>
      <name val="돋움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name val="Helv"/>
    </font>
    <font>
      <b/>
      <sz val="11"/>
      <name val="Helv"/>
      <family val="2"/>
    </font>
    <font>
      <sz val="10"/>
      <name val=".VnArial"/>
      <family val="2"/>
    </font>
    <font>
      <sz val="9"/>
      <name val="Arial"/>
      <family val="2"/>
    </font>
    <font>
      <sz val="12"/>
      <color theme="1"/>
      <name val="Times New Roman"/>
      <family val="2"/>
      <charset val="163"/>
    </font>
    <font>
      <sz val="10"/>
      <name val="Arial"/>
      <family val="2"/>
      <charset val="163"/>
    </font>
    <font>
      <sz val="11"/>
      <color indexed="8"/>
      <name val="Helvetica Neue"/>
    </font>
    <font>
      <sz val="11"/>
      <name val="–¾’©"/>
      <family val="1"/>
      <charset val="128"/>
    </font>
    <font>
      <sz val="13"/>
      <name val=".VnTime"/>
      <family val="2"/>
    </font>
    <font>
      <sz val="10"/>
      <name val="Times New Roman"/>
      <family val="1"/>
    </font>
    <font>
      <sz val="10"/>
      <name val=".VnAvant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ＭＳ Ｐ明朝"/>
      <family val="1"/>
      <charset val="128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20"/>
      <name val="Times New Roman"/>
      <family val="1"/>
      <scheme val="major"/>
    </font>
    <font>
      <b/>
      <sz val="20"/>
      <name val="Times New Roman"/>
      <family val="1"/>
      <scheme val="major"/>
    </font>
    <font>
      <sz val="1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i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62">
    <xf numFmtId="0" fontId="0" fillId="0" borderId="0"/>
    <xf numFmtId="0" fontId="2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5" fillId="0" borderId="0" applyNumberFormat="0" applyFill="0" applyBorder="0" applyAlignment="0" applyProtection="0"/>
    <xf numFmtId="3" fontId="6" fillId="0" borderId="2"/>
    <xf numFmtId="167" fontId="5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14" fillId="0" borderId="0"/>
    <xf numFmtId="0" fontId="2" fillId="0" borderId="0"/>
    <xf numFmtId="3" fontId="6" fillId="0" borderId="2"/>
    <xf numFmtId="3" fontId="6" fillId="0" borderId="2"/>
    <xf numFmtId="0" fontId="15" fillId="2" borderId="0"/>
    <xf numFmtId="0" fontId="16" fillId="2" borderId="0"/>
    <xf numFmtId="0" fontId="17" fillId="2" borderId="0"/>
    <xf numFmtId="0" fontId="18" fillId="0" borderId="0">
      <alignment wrapText="1"/>
    </xf>
    <xf numFmtId="0" fontId="19" fillId="0" borderId="0"/>
    <xf numFmtId="169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23" fillId="0" borderId="0"/>
    <xf numFmtId="0" fontId="24" fillId="0" borderId="0" applyFill="0" applyBorder="0" applyAlignment="0"/>
    <xf numFmtId="0" fontId="25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26" fillId="3" borderId="0" applyNumberFormat="0" applyBorder="0" applyAlignment="0" applyProtection="0"/>
    <xf numFmtId="0" fontId="27" fillId="0" borderId="0">
      <alignment horizontal="left"/>
    </xf>
    <xf numFmtId="0" fontId="28" fillId="0" borderId="11" applyNumberFormat="0" applyAlignment="0" applyProtection="0">
      <alignment horizontal="left" vertical="center"/>
    </xf>
    <xf numFmtId="0" fontId="28" fillId="0" borderId="12">
      <alignment horizontal="left" vertical="center"/>
    </xf>
    <xf numFmtId="177" fontId="29" fillId="0" borderId="0">
      <protection locked="0"/>
    </xf>
    <xf numFmtId="177" fontId="29" fillId="0" borderId="0">
      <protection locked="0"/>
    </xf>
    <xf numFmtId="10" fontId="26" fillId="3" borderId="2" applyNumberFormat="0" applyBorder="0" applyAlignment="0" applyProtection="0"/>
    <xf numFmtId="0" fontId="3" fillId="0" borderId="0"/>
    <xf numFmtId="0" fontId="3" fillId="0" borderId="0"/>
    <xf numFmtId="0" fontId="30" fillId="0" borderId="0"/>
    <xf numFmtId="38" fontId="13" fillId="0" borderId="0" applyFont="0" applyFill="0" applyBorder="0" applyAlignment="0" applyProtection="0"/>
    <xf numFmtId="4" fontId="31" fillId="0" borderId="0" applyFon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32" fillId="0" borderId="13"/>
    <xf numFmtId="178" fontId="5" fillId="0" borderId="14"/>
    <xf numFmtId="179" fontId="13" fillId="0" borderId="0" applyFont="0" applyFill="0" applyBorder="0" applyAlignment="0" applyProtection="0"/>
    <xf numFmtId="180" fontId="33" fillId="0" borderId="0" applyFont="0" applyFill="0" applyBorder="0" applyAlignment="0" applyProtection="0"/>
    <xf numFmtId="0" fontId="30" fillId="0" borderId="0" applyNumberFormat="0" applyFont="0" applyFill="0" applyAlignment="0"/>
    <xf numFmtId="181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5" fillId="0" borderId="0"/>
    <xf numFmtId="0" fontId="36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Protection="0">
      <alignment vertical="top"/>
    </xf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1" fillId="3" borderId="0"/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40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6">
      <alignment horizontal="center"/>
    </xf>
    <xf numFmtId="0" fontId="19" fillId="0" borderId="0" applyNumberFormat="0" applyFill="0" applyBorder="0" applyAlignment="0" applyProtection="0"/>
    <xf numFmtId="0" fontId="32" fillId="0" borderId="0"/>
    <xf numFmtId="182" fontId="39" fillId="0" borderId="15">
      <alignment horizontal="right" vertical="center"/>
    </xf>
    <xf numFmtId="183" fontId="39" fillId="0" borderId="15">
      <alignment horizontal="center"/>
    </xf>
    <xf numFmtId="0" fontId="3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41" fillId="0" borderId="0" applyFont="0" applyFill="0" applyBorder="0" applyAlignment="0" applyProtection="0"/>
    <xf numFmtId="185" fontId="33" fillId="0" borderId="0" applyFont="0" applyFill="0" applyBorder="0" applyAlignment="0" applyProtection="0"/>
    <xf numFmtId="186" fontId="39" fillId="0" borderId="0"/>
    <xf numFmtId="187" fontId="39" fillId="0" borderId="2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8" fillId="0" borderId="16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0" fontId="50" fillId="0" borderId="0"/>
    <xf numFmtId="0" fontId="30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51" fillId="0" borderId="0"/>
    <xf numFmtId="193" fontId="34" fillId="0" borderId="0" applyFont="0" applyFill="0" applyBorder="0" applyAlignment="0" applyProtection="0"/>
    <xf numFmtId="194" fontId="9" fillId="0" borderId="0" applyFont="0" applyFill="0" applyBorder="0" applyAlignment="0" applyProtection="0"/>
    <xf numFmtId="195" fontId="34" fillId="0" borderId="0" applyFont="0" applyFill="0" applyBorder="0" applyAlignment="0" applyProtection="0"/>
    <xf numFmtId="43" fontId="13" fillId="0" borderId="0" applyNumberFormat="0" applyFont="0" applyFill="0" applyBorder="0" applyAlignment="0" applyProtection="0"/>
    <xf numFmtId="165" fontId="1" fillId="0" borderId="0" applyFont="0" applyFill="0" applyBorder="0" applyAlignment="0" applyProtection="0"/>
  </cellStyleXfs>
  <cellXfs count="175">
    <xf numFmtId="0" fontId="0" fillId="0" borderId="0" xfId="0"/>
    <xf numFmtId="0" fontId="52" fillId="0" borderId="2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left" vertical="center" wrapText="1"/>
    </xf>
    <xf numFmtId="0" fontId="52" fillId="0" borderId="2" xfId="0" quotePrefix="1" applyFont="1" applyBorder="1" applyAlignment="1">
      <alignment horizontal="center" vertical="center" wrapText="1"/>
    </xf>
    <xf numFmtId="0" fontId="52" fillId="0" borderId="2" xfId="0" quotePrefix="1" applyFont="1" applyBorder="1" applyAlignment="1">
      <alignment horizontal="center"/>
    </xf>
    <xf numFmtId="0" fontId="52" fillId="0" borderId="2" xfId="6" applyFont="1" applyBorder="1" applyAlignment="1">
      <alignment horizontal="center" vertical="center" wrapText="1"/>
    </xf>
    <xf numFmtId="49" fontId="52" fillId="0" borderId="2" xfId="6" applyNumberFormat="1" applyFont="1" applyBorder="1" applyAlignment="1">
      <alignment horizontal="left" vertical="center" wrapText="1"/>
    </xf>
    <xf numFmtId="0" fontId="52" fillId="0" borderId="2" xfId="6" applyFont="1" applyBorder="1" applyAlignment="1">
      <alignment horizontal="left" vertical="center" wrapText="1"/>
    </xf>
    <xf numFmtId="49" fontId="44" fillId="0" borderId="2" xfId="7" applyNumberFormat="1" applyFont="1" applyBorder="1" applyAlignment="1">
      <alignment horizontal="center" vertical="center" wrapText="1"/>
    </xf>
    <xf numFmtId="0" fontId="44" fillId="0" borderId="2" xfId="6" applyFont="1" applyBorder="1" applyAlignment="1">
      <alignment horizontal="left" vertical="center" wrapText="1"/>
    </xf>
    <xf numFmtId="49" fontId="44" fillId="0" borderId="2" xfId="6" applyNumberFormat="1" applyFont="1" applyBorder="1" applyAlignment="1">
      <alignment horizontal="center" vertical="center" wrapText="1"/>
    </xf>
    <xf numFmtId="166" fontId="44" fillId="0" borderId="2" xfId="4" applyNumberFormat="1" applyFont="1" applyFill="1" applyBorder="1" applyAlignment="1">
      <alignment horizontal="right" vertical="center" wrapText="1"/>
    </xf>
    <xf numFmtId="0" fontId="44" fillId="0" borderId="2" xfId="0" applyFont="1" applyBorder="1"/>
    <xf numFmtId="0" fontId="44" fillId="0" borderId="0" xfId="0" applyFont="1"/>
    <xf numFmtId="0" fontId="44" fillId="0" borderId="2" xfId="2" applyFont="1" applyBorder="1" applyAlignment="1">
      <alignment horizontal="left" vertical="center" wrapText="1"/>
    </xf>
    <xf numFmtId="49" fontId="44" fillId="0" borderId="2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left" vertical="center" wrapText="1"/>
    </xf>
    <xf numFmtId="0" fontId="52" fillId="0" borderId="2" xfId="5" applyFont="1" applyBorder="1" applyAlignment="1">
      <alignment horizontal="left" vertical="center" wrapText="1"/>
    </xf>
    <xf numFmtId="49" fontId="52" fillId="0" borderId="2" xfId="5" applyNumberFormat="1" applyFont="1" applyBorder="1" applyAlignment="1">
      <alignment horizontal="center" vertical="center" wrapText="1"/>
    </xf>
    <xf numFmtId="166" fontId="52" fillId="0" borderId="2" xfId="4" applyNumberFormat="1" applyFont="1" applyFill="1" applyBorder="1" applyAlignment="1">
      <alignment horizontal="right" vertical="center" wrapText="1"/>
    </xf>
    <xf numFmtId="0" fontId="52" fillId="0" borderId="0" xfId="0" applyFont="1"/>
    <xf numFmtId="49" fontId="52" fillId="0" borderId="2" xfId="0" applyNumberFormat="1" applyFont="1" applyBorder="1" applyAlignment="1">
      <alignment horizontal="center" vertical="center" wrapText="1"/>
    </xf>
    <xf numFmtId="0" fontId="53" fillId="0" borderId="2" xfId="6" quotePrefix="1" applyFont="1" applyBorder="1" applyAlignment="1">
      <alignment horizontal="center" vertical="center" wrapText="1"/>
    </xf>
    <xf numFmtId="1" fontId="53" fillId="0" borderId="2" xfId="7" applyNumberFormat="1" applyFont="1" applyBorder="1" applyAlignment="1">
      <alignment horizontal="left" vertical="center" wrapText="1"/>
    </xf>
    <xf numFmtId="0" fontId="53" fillId="0" borderId="2" xfId="0" applyFont="1" applyBorder="1" applyAlignment="1">
      <alignment horizontal="center" vertical="center" wrapText="1"/>
    </xf>
    <xf numFmtId="166" fontId="53" fillId="0" borderId="2" xfId="4" applyNumberFormat="1" applyFont="1" applyFill="1" applyBorder="1" applyAlignment="1">
      <alignment horizontal="center" vertical="center" wrapText="1"/>
    </xf>
    <xf numFmtId="0" fontId="52" fillId="0" borderId="2" xfId="87" applyFont="1" applyBorder="1" applyAlignment="1">
      <alignment horizontal="center" vertical="center" wrapText="1"/>
    </xf>
    <xf numFmtId="0" fontId="52" fillId="0" borderId="2" xfId="0" applyFont="1" applyBorder="1" applyAlignment="1">
      <alignment vertical="center" wrapText="1"/>
    </xf>
    <xf numFmtId="0" fontId="52" fillId="0" borderId="2" xfId="0" quotePrefix="1" applyFont="1" applyBorder="1" applyAlignment="1">
      <alignment vertical="center" wrapText="1"/>
    </xf>
    <xf numFmtId="0" fontId="52" fillId="0" borderId="2" xfId="87" applyFont="1" applyBorder="1" applyAlignment="1">
      <alignment horizontal="left" vertical="center" wrapText="1"/>
    </xf>
    <xf numFmtId="196" fontId="52" fillId="0" borderId="2" xfId="0" applyNumberFormat="1" applyFont="1" applyBorder="1" applyAlignment="1">
      <alignment horizontal="center" vertical="center"/>
    </xf>
    <xf numFmtId="166" fontId="52" fillId="0" borderId="2" xfId="161" applyNumberFormat="1" applyFont="1" applyFill="1" applyBorder="1" applyAlignment="1">
      <alignment vertical="center" wrapText="1"/>
    </xf>
    <xf numFmtId="166" fontId="52" fillId="0" borderId="2" xfId="4" applyNumberFormat="1" applyFont="1" applyFill="1" applyBorder="1" applyAlignment="1">
      <alignment vertical="center"/>
    </xf>
    <xf numFmtId="0" fontId="52" fillId="0" borderId="2" xfId="0" applyFont="1" applyBorder="1" applyAlignment="1">
      <alignment horizontal="justify" vertical="center" wrapText="1"/>
    </xf>
    <xf numFmtId="196" fontId="52" fillId="0" borderId="2" xfId="7" applyNumberFormat="1" applyFont="1" applyBorder="1" applyAlignment="1">
      <alignment horizontal="center" vertical="center" wrapText="1"/>
    </xf>
    <xf numFmtId="0" fontId="52" fillId="0" borderId="2" xfId="0" quotePrefix="1" applyFont="1" applyBorder="1" applyAlignment="1">
      <alignment horizontal="left" vertical="center" wrapText="1"/>
    </xf>
    <xf numFmtId="3" fontId="52" fillId="0" borderId="2" xfId="0" applyNumberFormat="1" applyFont="1" applyBorder="1" applyAlignment="1">
      <alignment horizontal="center" vertical="center" shrinkToFit="1"/>
    </xf>
    <xf numFmtId="196" fontId="52" fillId="0" borderId="2" xfId="0" applyNumberFormat="1" applyFont="1" applyBorder="1" applyAlignment="1">
      <alignment horizontal="center" vertical="center" shrinkToFit="1"/>
    </xf>
    <xf numFmtId="3" fontId="52" fillId="0" borderId="2" xfId="0" applyNumberFormat="1" applyFont="1" applyBorder="1" applyAlignment="1">
      <alignment vertical="center" shrinkToFit="1"/>
    </xf>
    <xf numFmtId="3" fontId="44" fillId="0" borderId="2" xfId="0" quotePrefix="1" applyNumberFormat="1" applyFont="1" applyBorder="1" applyAlignment="1">
      <alignment horizontal="center" vertical="center" shrinkToFit="1"/>
    </xf>
    <xf numFmtId="3" fontId="44" fillId="0" borderId="2" xfId="7" quotePrefix="1" applyNumberFormat="1" applyFont="1" applyBorder="1" applyAlignment="1">
      <alignment horizontal="left" vertical="center" wrapText="1"/>
    </xf>
    <xf numFmtId="196" fontId="44" fillId="0" borderId="2" xfId="7" applyNumberFormat="1" applyFont="1" applyBorder="1" applyAlignment="1">
      <alignment horizontal="center" vertical="center" wrapText="1"/>
    </xf>
    <xf numFmtId="3" fontId="44" fillId="0" borderId="2" xfId="0" applyNumberFormat="1" applyFont="1" applyBorder="1" applyAlignment="1">
      <alignment vertical="center" shrinkToFit="1"/>
    </xf>
    <xf numFmtId="0" fontId="44" fillId="0" borderId="2" xfId="0" applyFont="1" applyBorder="1" applyAlignment="1">
      <alignment vertical="center"/>
    </xf>
    <xf numFmtId="166" fontId="44" fillId="0" borderId="2" xfId="0" applyNumberFormat="1" applyFont="1" applyBorder="1" applyAlignment="1">
      <alignment vertical="center" shrinkToFit="1"/>
    </xf>
    <xf numFmtId="166" fontId="44" fillId="0" borderId="2" xfId="50" applyNumberFormat="1" applyFont="1" applyFill="1" applyBorder="1" applyAlignment="1">
      <alignment vertical="center" wrapText="1"/>
    </xf>
    <xf numFmtId="1" fontId="44" fillId="0" borderId="2" xfId="7" applyNumberFormat="1" applyFont="1" applyBorder="1" applyAlignment="1">
      <alignment horizontal="justify" vertical="center" wrapText="1"/>
    </xf>
    <xf numFmtId="0" fontId="52" fillId="0" borderId="0" xfId="0" applyFont="1" applyAlignment="1">
      <alignment horizontal="left" vertical="top"/>
    </xf>
    <xf numFmtId="0" fontId="44" fillId="0" borderId="0" xfId="0" applyFont="1" applyAlignment="1">
      <alignment horizontal="left" vertical="top"/>
    </xf>
    <xf numFmtId="0" fontId="44" fillId="0" borderId="2" xfId="87" applyFont="1" applyBorder="1" applyAlignment="1">
      <alignment horizontal="left" vertical="center" wrapText="1"/>
    </xf>
    <xf numFmtId="0" fontId="44" fillId="0" borderId="2" xfId="0" quotePrefix="1" applyFont="1" applyBorder="1" applyAlignment="1">
      <alignment horizontal="left" vertical="center" wrapText="1"/>
    </xf>
    <xf numFmtId="196" fontId="44" fillId="0" borderId="2" xfId="0" applyNumberFormat="1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 wrapText="1"/>
    </xf>
    <xf numFmtId="0" fontId="44" fillId="0" borderId="2" xfId="87" applyFont="1" applyBorder="1" applyAlignment="1">
      <alignment horizontal="center" vertical="center" wrapText="1"/>
    </xf>
    <xf numFmtId="196" fontId="44" fillId="0" borderId="2" xfId="0" applyNumberFormat="1" applyFont="1" applyBorder="1" applyAlignment="1">
      <alignment horizontal="center" vertical="center" wrapText="1"/>
    </xf>
    <xf numFmtId="166" fontId="44" fillId="0" borderId="2" xfId="4" applyNumberFormat="1" applyFont="1" applyFill="1" applyBorder="1" applyAlignment="1">
      <alignment vertical="center" wrapText="1"/>
    </xf>
    <xf numFmtId="0" fontId="52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/>
    </xf>
    <xf numFmtId="49" fontId="53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2" fillId="0" borderId="2" xfId="2" applyFont="1" applyBorder="1" applyAlignment="1">
      <alignment horizontal="left" vertical="center" wrapText="1"/>
    </xf>
    <xf numFmtId="0" fontId="44" fillId="0" borderId="2" xfId="5" applyFont="1" applyBorder="1" applyAlignment="1">
      <alignment horizontal="left" vertical="center" wrapText="1"/>
    </xf>
    <xf numFmtId="49" fontId="44" fillId="0" borderId="2" xfId="5" applyNumberFormat="1" applyFont="1" applyBorder="1" applyAlignment="1">
      <alignment horizontal="center" vertical="center" wrapText="1"/>
    </xf>
    <xf numFmtId="49" fontId="44" fillId="0" borderId="2" xfId="2" applyNumberFormat="1" applyFont="1" applyBorder="1" applyAlignment="1">
      <alignment horizontal="center" vertical="center" wrapText="1"/>
    </xf>
    <xf numFmtId="0" fontId="44" fillId="0" borderId="2" xfId="6" applyFont="1" applyBorder="1" applyAlignment="1">
      <alignment horizontal="center" vertical="center" wrapText="1"/>
    </xf>
    <xf numFmtId="1" fontId="44" fillId="0" borderId="2" xfId="7" applyNumberFormat="1" applyFont="1" applyBorder="1" applyAlignment="1">
      <alignment horizontal="left" vertical="center" wrapText="1"/>
    </xf>
    <xf numFmtId="49" fontId="44" fillId="0" borderId="2" xfId="6" applyNumberFormat="1" applyFont="1" applyBorder="1" applyAlignment="1">
      <alignment horizontal="left" vertical="center" wrapText="1"/>
    </xf>
    <xf numFmtId="4" fontId="44" fillId="0" borderId="2" xfId="0" applyNumberFormat="1" applyFont="1" applyBorder="1" applyAlignment="1">
      <alignment horizontal="center" vertical="center" wrapText="1"/>
    </xf>
    <xf numFmtId="49" fontId="52" fillId="0" borderId="2" xfId="7" applyNumberFormat="1" applyFont="1" applyBorder="1" applyAlignment="1">
      <alignment horizontal="center" vertical="center" wrapText="1"/>
    </xf>
    <xf numFmtId="166" fontId="54" fillId="0" borderId="2" xfId="4" applyNumberFormat="1" applyFont="1" applyFill="1" applyBorder="1" applyAlignment="1">
      <alignment horizontal="right" vertical="center" wrapText="1"/>
    </xf>
    <xf numFmtId="166" fontId="53" fillId="0" borderId="2" xfId="4" applyNumberFormat="1" applyFont="1" applyFill="1" applyBorder="1" applyAlignment="1">
      <alignment horizontal="right" vertical="center" wrapText="1"/>
    </xf>
    <xf numFmtId="3" fontId="52" fillId="0" borderId="2" xfId="7" quotePrefix="1" applyNumberFormat="1" applyFont="1" applyBorder="1" applyAlignment="1">
      <alignment horizontal="center" vertical="center" wrapText="1"/>
    </xf>
    <xf numFmtId="196" fontId="52" fillId="0" borderId="2" xfId="0" quotePrefix="1" applyNumberFormat="1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196" fontId="52" fillId="0" borderId="2" xfId="0" applyNumberFormat="1" applyFont="1" applyBorder="1" applyAlignment="1">
      <alignment horizontal="center" vertical="center" wrapText="1"/>
    </xf>
    <xf numFmtId="166" fontId="52" fillId="0" borderId="2" xfId="4" applyNumberFormat="1" applyFont="1" applyFill="1" applyBorder="1" applyAlignment="1">
      <alignment vertical="center" wrapText="1"/>
    </xf>
    <xf numFmtId="166" fontId="52" fillId="0" borderId="2" xfId="161" applyNumberFormat="1" applyFont="1" applyFill="1" applyBorder="1" applyAlignment="1">
      <alignment horizontal="center" vertical="center" shrinkToFit="1"/>
    </xf>
    <xf numFmtId="196" fontId="52" fillId="0" borderId="2" xfId="161" applyNumberFormat="1" applyFont="1" applyFill="1" applyBorder="1" applyAlignment="1">
      <alignment horizontal="center" vertical="center" shrinkToFit="1"/>
    </xf>
    <xf numFmtId="166" fontId="52" fillId="0" borderId="2" xfId="161" applyNumberFormat="1" applyFont="1" applyFill="1" applyBorder="1" applyAlignment="1">
      <alignment vertical="center" shrinkToFit="1"/>
    </xf>
    <xf numFmtId="166" fontId="44" fillId="0" borderId="0" xfId="161" applyNumberFormat="1" applyFont="1" applyFill="1" applyBorder="1" applyAlignment="1">
      <alignment horizontal="left" vertical="center"/>
    </xf>
    <xf numFmtId="166" fontId="52" fillId="0" borderId="0" xfId="161" applyNumberFormat="1" applyFont="1" applyFill="1" applyBorder="1" applyAlignment="1">
      <alignment horizontal="left" vertical="center"/>
    </xf>
    <xf numFmtId="166" fontId="52" fillId="0" borderId="2" xfId="161" applyNumberFormat="1" applyFont="1" applyFill="1" applyBorder="1" applyAlignment="1">
      <alignment horizontal="left" vertical="center" shrinkToFit="1"/>
    </xf>
    <xf numFmtId="1" fontId="52" fillId="0" borderId="2" xfId="7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3" fontId="52" fillId="0" borderId="2" xfId="7" quotePrefix="1" applyNumberFormat="1" applyFont="1" applyBorder="1" applyAlignment="1">
      <alignment horizontal="left" vertical="center" wrapText="1"/>
    </xf>
    <xf numFmtId="166" fontId="52" fillId="0" borderId="2" xfId="161" applyNumberFormat="1" applyFont="1" applyFill="1" applyBorder="1" applyAlignment="1">
      <alignment horizontal="left" vertical="center" wrapText="1" shrinkToFit="1"/>
    </xf>
    <xf numFmtId="166" fontId="52" fillId="0" borderId="0" xfId="0" applyNumberFormat="1" applyFont="1"/>
    <xf numFmtId="0" fontId="55" fillId="0" borderId="0" xfId="0" applyFont="1"/>
    <xf numFmtId="166" fontId="59" fillId="4" borderId="17" xfId="4" applyNumberFormat="1" applyFont="1" applyFill="1" applyBorder="1" applyAlignment="1">
      <alignment horizontal="right" vertical="center" wrapText="1"/>
    </xf>
    <xf numFmtId="0" fontId="44" fillId="0" borderId="2" xfId="0" applyFont="1" applyBorder="1" applyAlignment="1">
      <alignment vertical="center" wrapText="1"/>
    </xf>
    <xf numFmtId="49" fontId="53" fillId="4" borderId="0" xfId="0" applyNumberFormat="1" applyFont="1" applyFill="1" applyAlignment="1">
      <alignment horizontal="center" vertical="center" wrapText="1"/>
    </xf>
    <xf numFmtId="49" fontId="52" fillId="4" borderId="2" xfId="0" applyNumberFormat="1" applyFont="1" applyFill="1" applyBorder="1" applyAlignment="1">
      <alignment horizontal="center" vertical="center" wrapText="1"/>
    </xf>
    <xf numFmtId="166" fontId="52" fillId="4" borderId="2" xfId="4" applyNumberFormat="1" applyFont="1" applyFill="1" applyBorder="1" applyAlignment="1">
      <alignment horizontal="right" vertical="center" wrapText="1"/>
    </xf>
    <xf numFmtId="166" fontId="44" fillId="4" borderId="1" xfId="0" applyNumberFormat="1" applyFont="1" applyFill="1" applyBorder="1"/>
    <xf numFmtId="166" fontId="44" fillId="4" borderId="2" xfId="4" applyNumberFormat="1" applyFont="1" applyFill="1" applyBorder="1" applyAlignment="1">
      <alignment horizontal="right" vertical="center" wrapText="1"/>
    </xf>
    <xf numFmtId="166" fontId="44" fillId="4" borderId="2" xfId="161" applyNumberFormat="1" applyFont="1" applyFill="1" applyBorder="1" applyAlignment="1">
      <alignment horizontal="center" vertical="center" wrapText="1"/>
    </xf>
    <xf numFmtId="166" fontId="40" fillId="4" borderId="2" xfId="51" applyNumberFormat="1" applyFont="1" applyFill="1" applyBorder="1" applyAlignment="1">
      <alignment horizontal="center" vertical="center" wrapText="1"/>
    </xf>
    <xf numFmtId="166" fontId="58" fillId="4" borderId="2" xfId="51" applyNumberFormat="1" applyFont="1" applyFill="1" applyBorder="1" applyAlignment="1">
      <alignment horizontal="center" vertical="center" wrapText="1"/>
    </xf>
    <xf numFmtId="166" fontId="40" fillId="4" borderId="2" xfId="161" applyNumberFormat="1" applyFont="1" applyFill="1" applyBorder="1" applyAlignment="1">
      <alignment horizontal="center" vertical="center" wrapText="1"/>
    </xf>
    <xf numFmtId="166" fontId="58" fillId="4" borderId="2" xfId="161" applyNumberFormat="1" applyFont="1" applyFill="1" applyBorder="1" applyAlignment="1">
      <alignment horizontal="center" vertical="center" wrapText="1"/>
    </xf>
    <xf numFmtId="166" fontId="57" fillId="4" borderId="2" xfId="4" applyNumberFormat="1" applyFont="1" applyFill="1" applyBorder="1" applyAlignment="1">
      <alignment horizontal="right" vertical="center" wrapText="1"/>
    </xf>
    <xf numFmtId="166" fontId="40" fillId="4" borderId="2" xfId="4" applyNumberFormat="1" applyFont="1" applyFill="1" applyBorder="1" applyAlignment="1">
      <alignment horizontal="right" vertical="center" wrapText="1"/>
    </xf>
    <xf numFmtId="166" fontId="53" fillId="4" borderId="2" xfId="4" applyNumberFormat="1" applyFont="1" applyFill="1" applyBorder="1" applyAlignment="1">
      <alignment horizontal="center" vertical="center" wrapText="1"/>
    </xf>
    <xf numFmtId="166" fontId="52" fillId="4" borderId="2" xfId="4" applyNumberFormat="1" applyFont="1" applyFill="1" applyBorder="1" applyAlignment="1">
      <alignment vertical="center"/>
    </xf>
    <xf numFmtId="166" fontId="52" fillId="4" borderId="2" xfId="161" applyNumberFormat="1" applyFont="1" applyFill="1" applyBorder="1" applyAlignment="1">
      <alignment vertical="center" wrapText="1"/>
    </xf>
    <xf numFmtId="166" fontId="44" fillId="4" borderId="2" xfId="4" applyNumberFormat="1" applyFont="1" applyFill="1" applyBorder="1" applyAlignment="1">
      <alignment vertical="center" wrapText="1"/>
    </xf>
    <xf numFmtId="166" fontId="52" fillId="4" borderId="2" xfId="4" applyNumberFormat="1" applyFont="1" applyFill="1" applyBorder="1" applyAlignment="1">
      <alignment vertical="center" wrapText="1"/>
    </xf>
    <xf numFmtId="166" fontId="52" fillId="4" borderId="2" xfId="161" applyNumberFormat="1" applyFont="1" applyFill="1" applyBorder="1" applyAlignment="1">
      <alignment vertical="center" shrinkToFit="1"/>
    </xf>
    <xf numFmtId="3" fontId="52" fillId="4" borderId="2" xfId="0" applyNumberFormat="1" applyFont="1" applyFill="1" applyBorder="1" applyAlignment="1">
      <alignment vertical="center" shrinkToFit="1"/>
    </xf>
    <xf numFmtId="166" fontId="44" fillId="4" borderId="2" xfId="0" applyNumberFormat="1" applyFont="1" applyFill="1" applyBorder="1" applyAlignment="1">
      <alignment vertical="center" shrinkToFit="1"/>
    </xf>
    <xf numFmtId="166" fontId="44" fillId="4" borderId="2" xfId="50" applyNumberFormat="1" applyFont="1" applyFill="1" applyBorder="1" applyAlignment="1">
      <alignment vertical="center" wrapText="1"/>
    </xf>
    <xf numFmtId="0" fontId="44" fillId="4" borderId="0" xfId="0" applyFont="1" applyFill="1"/>
    <xf numFmtId="0" fontId="52" fillId="4" borderId="2" xfId="0" applyFont="1" applyFill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left" vertical="center" wrapText="1"/>
    </xf>
    <xf numFmtId="0" fontId="52" fillId="4" borderId="0" xfId="0" applyFont="1" applyFill="1"/>
    <xf numFmtId="0" fontId="61" fillId="0" borderId="0" xfId="0" applyFont="1"/>
    <xf numFmtId="49" fontId="63" fillId="0" borderId="0" xfId="0" applyNumberFormat="1" applyFont="1" applyAlignment="1">
      <alignment horizontal="center" vertical="center"/>
    </xf>
    <xf numFmtId="49" fontId="63" fillId="4" borderId="0" xfId="0" applyNumberFormat="1" applyFont="1" applyFill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0" fontId="64" fillId="0" borderId="0" xfId="0" applyFont="1"/>
    <xf numFmtId="49" fontId="65" fillId="0" borderId="2" xfId="0" applyNumberFormat="1" applyFont="1" applyBorder="1" applyAlignment="1">
      <alignment horizontal="center" vertical="center" wrapText="1"/>
    </xf>
    <xf numFmtId="0" fontId="65" fillId="0" borderId="2" xfId="0" applyFont="1" applyBorder="1" applyAlignment="1">
      <alignment horizontal="left" vertical="center" wrapText="1"/>
    </xf>
    <xf numFmtId="166" fontId="65" fillId="4" borderId="2" xfId="4" applyNumberFormat="1" applyFont="1" applyFill="1" applyBorder="1" applyAlignment="1">
      <alignment horizontal="right" vertical="center" wrapText="1"/>
    </xf>
    <xf numFmtId="166" fontId="65" fillId="0" borderId="2" xfId="4" applyNumberFormat="1" applyFont="1" applyFill="1" applyBorder="1" applyAlignment="1">
      <alignment horizontal="right" vertical="center" wrapText="1"/>
    </xf>
    <xf numFmtId="166" fontId="66" fillId="0" borderId="2" xfId="4" applyNumberFormat="1" applyFont="1" applyFill="1" applyBorder="1" applyAlignment="1">
      <alignment horizontal="right" vertical="center" wrapText="1"/>
    </xf>
    <xf numFmtId="0" fontId="65" fillId="0" borderId="0" xfId="0" applyFont="1"/>
    <xf numFmtId="3" fontId="65" fillId="0" borderId="2" xfId="0" quotePrefix="1" applyNumberFormat="1" applyFont="1" applyBorder="1" applyAlignment="1">
      <alignment horizontal="center" vertical="center" shrinkToFit="1"/>
    </xf>
    <xf numFmtId="3" fontId="65" fillId="0" borderId="2" xfId="7" quotePrefix="1" applyNumberFormat="1" applyFont="1" applyBorder="1" applyAlignment="1">
      <alignment horizontal="left" vertical="center" wrapText="1"/>
    </xf>
    <xf numFmtId="196" fontId="65" fillId="0" borderId="2" xfId="7" applyNumberFormat="1" applyFont="1" applyBorder="1" applyAlignment="1">
      <alignment horizontal="center" vertical="center" wrapText="1"/>
    </xf>
    <xf numFmtId="166" fontId="65" fillId="4" borderId="2" xfId="50" applyNumberFormat="1" applyFont="1" applyFill="1" applyBorder="1" applyAlignment="1">
      <alignment vertical="center" wrapText="1"/>
    </xf>
    <xf numFmtId="166" fontId="66" fillId="0" borderId="2" xfId="4" applyNumberFormat="1" applyFont="1" applyFill="1" applyBorder="1" applyAlignment="1">
      <alignment vertical="center"/>
    </xf>
    <xf numFmtId="166" fontId="65" fillId="0" borderId="2" xfId="50" applyNumberFormat="1" applyFont="1" applyFill="1" applyBorder="1" applyAlignment="1">
      <alignment vertical="center" wrapText="1"/>
    </xf>
    <xf numFmtId="166" fontId="65" fillId="4" borderId="2" xfId="4" applyNumberFormat="1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65" fillId="0" borderId="2" xfId="87" applyFont="1" applyBorder="1" applyAlignment="1">
      <alignment horizontal="center" vertical="center" wrapText="1"/>
    </xf>
    <xf numFmtId="196" fontId="65" fillId="0" borderId="2" xfId="0" applyNumberFormat="1" applyFont="1" applyBorder="1" applyAlignment="1">
      <alignment horizontal="center" vertical="center" wrapText="1"/>
    </xf>
    <xf numFmtId="166" fontId="65" fillId="0" borderId="2" xfId="4" applyNumberFormat="1" applyFont="1" applyFill="1" applyBorder="1" applyAlignment="1">
      <alignment vertical="center" wrapText="1"/>
    </xf>
    <xf numFmtId="0" fontId="65" fillId="0" borderId="2" xfId="6" applyFont="1" applyBorder="1" applyAlignment="1">
      <alignment horizontal="center" vertical="center" wrapText="1"/>
    </xf>
    <xf numFmtId="0" fontId="65" fillId="0" borderId="2" xfId="6" applyFont="1" applyBorder="1" applyAlignment="1">
      <alignment horizontal="left" vertical="center" wrapText="1"/>
    </xf>
    <xf numFmtId="0" fontId="56" fillId="0" borderId="0" xfId="0" applyFont="1"/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 vertical="center" wrapText="1"/>
    </xf>
    <xf numFmtId="49" fontId="52" fillId="0" borderId="6" xfId="0" applyNumberFormat="1" applyFont="1" applyBorder="1" applyAlignment="1">
      <alignment horizontal="center" vertical="center" wrapText="1"/>
    </xf>
    <xf numFmtId="49" fontId="52" fillId="0" borderId="10" xfId="0" applyNumberFormat="1" applyFont="1" applyBorder="1" applyAlignment="1">
      <alignment horizontal="center" vertical="center" wrapText="1"/>
    </xf>
    <xf numFmtId="0" fontId="52" fillId="0" borderId="2" xfId="1" applyFont="1" applyBorder="1" applyAlignment="1">
      <alignment horizontal="center" vertical="center" wrapText="1"/>
    </xf>
    <xf numFmtId="49" fontId="52" fillId="4" borderId="1" xfId="0" applyNumberFormat="1" applyFont="1" applyFill="1" applyBorder="1" applyAlignment="1">
      <alignment horizontal="center" vertical="center" wrapText="1"/>
    </xf>
    <xf numFmtId="49" fontId="52" fillId="4" borderId="6" xfId="0" applyNumberFormat="1" applyFont="1" applyFill="1" applyBorder="1" applyAlignment="1">
      <alignment horizontal="center" vertical="center" wrapText="1"/>
    </xf>
    <xf numFmtId="49" fontId="52" fillId="4" borderId="10" xfId="0" applyNumberFormat="1" applyFont="1" applyFill="1" applyBorder="1" applyAlignment="1">
      <alignment horizontal="center" vertical="center" wrapText="1"/>
    </xf>
    <xf numFmtId="0" fontId="52" fillId="0" borderId="2" xfId="2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2" xfId="3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</cellXfs>
  <cellStyles count="162">
    <cellStyle name="          _x000d__x000a_shell=progman.exe_x000d__x000a_m" xfId="8" xr:uid="{00000000-0005-0000-0000-000000000000}"/>
    <cellStyle name="#,##0" xfId="9" xr:uid="{00000000-0005-0000-0000-000001000000}"/>
    <cellStyle name="??" xfId="10" xr:uid="{00000000-0005-0000-0000-000002000000}"/>
    <cellStyle name="?? [0.00]_PRODUCT DETAIL Q1" xfId="11" xr:uid="{00000000-0005-0000-0000-000003000000}"/>
    <cellStyle name="?? [0]" xfId="12" xr:uid="{00000000-0005-0000-0000-000004000000}"/>
    <cellStyle name="?_x001d_??%U©÷u&amp;H©÷9_x0008_?_x0009_s_x000a__x0007__x0001__x0001_" xfId="13" xr:uid="{00000000-0005-0000-0000-000005000000}"/>
    <cellStyle name="???? [0.00]_PRODUCT DETAIL Q1" xfId="14" xr:uid="{00000000-0005-0000-0000-000006000000}"/>
    <cellStyle name="????_PRODUCT DETAIL Q1" xfId="15" xr:uid="{00000000-0005-0000-0000-000007000000}"/>
    <cellStyle name="???[0]_?? DI" xfId="16" xr:uid="{00000000-0005-0000-0000-000008000000}"/>
    <cellStyle name="???_?? DI" xfId="17" xr:uid="{00000000-0005-0000-0000-000009000000}"/>
    <cellStyle name="??[0]_MATL COST ANALYSIS" xfId="18" xr:uid="{00000000-0005-0000-0000-00000A000000}"/>
    <cellStyle name="??_ ??? ???? " xfId="19" xr:uid="{00000000-0005-0000-0000-00000B000000}"/>
    <cellStyle name="??A? [0]_ÿÿÿÿÿÿ_1_¢¬???¢â? " xfId="20" xr:uid="{00000000-0005-0000-0000-00000C000000}"/>
    <cellStyle name="??A?_ÿÿÿÿÿÿ_1_¢¬???¢â? " xfId="21" xr:uid="{00000000-0005-0000-0000-00000D000000}"/>
    <cellStyle name="?¡±¢¥?_?¨ù??¢´¢¥_¢¬???¢â? " xfId="22" xr:uid="{00000000-0005-0000-0000-00000E000000}"/>
    <cellStyle name="?ðÇ%U?&amp;H?_x0008_?s_x000a__x0007__x0001__x0001_" xfId="23" xr:uid="{00000000-0005-0000-0000-00000F000000}"/>
    <cellStyle name="_Huong CHI tieu Nhiem vu CTMTQG 2014(1)" xfId="24" xr:uid="{00000000-0005-0000-0000-000010000000}"/>
    <cellStyle name="_KH.DTC.gd2016-2020 tinh (T2-2015)" xfId="25" xr:uid="{00000000-0005-0000-0000-000011000000}"/>
    <cellStyle name="•W€_STDFOR" xfId="26" xr:uid="{00000000-0005-0000-0000-000012000000}"/>
    <cellStyle name="•W_MARINE" xfId="27" xr:uid="{00000000-0005-0000-0000-000013000000}"/>
    <cellStyle name="W_STDFOR" xfId="28" xr:uid="{00000000-0005-0000-0000-000014000000}"/>
    <cellStyle name="0.0" xfId="29" xr:uid="{00000000-0005-0000-0000-000015000000}"/>
    <cellStyle name="0.00" xfId="30" xr:uid="{00000000-0005-0000-0000-000016000000}"/>
    <cellStyle name="1" xfId="31" xr:uid="{00000000-0005-0000-0000-000017000000}"/>
    <cellStyle name="2" xfId="32" xr:uid="{00000000-0005-0000-0000-000018000000}"/>
    <cellStyle name="3" xfId="33" xr:uid="{00000000-0005-0000-0000-000019000000}"/>
    <cellStyle name="4" xfId="34" xr:uid="{00000000-0005-0000-0000-00001A000000}"/>
    <cellStyle name="6" xfId="35" xr:uid="{00000000-0005-0000-0000-00001B000000}"/>
    <cellStyle name="ÅëÈ­ [0]_¿ì¹°Åë" xfId="36" xr:uid="{00000000-0005-0000-0000-00001C000000}"/>
    <cellStyle name="AeE­ [0]_INQUIRY ¿µ¾÷AßAø " xfId="37" xr:uid="{00000000-0005-0000-0000-00001D000000}"/>
    <cellStyle name="ÅëÈ­_¿ì¹°Åë" xfId="38" xr:uid="{00000000-0005-0000-0000-00001E000000}"/>
    <cellStyle name="AeE­_INQUIRY ¿µ¾÷AßAø " xfId="39" xr:uid="{00000000-0005-0000-0000-00001F000000}"/>
    <cellStyle name="ÄÞ¸¶ [0]_¿ì¹°Åë" xfId="40" xr:uid="{00000000-0005-0000-0000-000020000000}"/>
    <cellStyle name="AÞ¸¶ [0]_INQUIRY ¿?¾÷AßAø " xfId="41" xr:uid="{00000000-0005-0000-0000-000021000000}"/>
    <cellStyle name="ÄÞ¸¶_¿ì¹°Åë" xfId="42" xr:uid="{00000000-0005-0000-0000-000022000000}"/>
    <cellStyle name="AÞ¸¶_INQUIRY ¿?¾÷AßAø " xfId="43" xr:uid="{00000000-0005-0000-0000-000023000000}"/>
    <cellStyle name="C?AØ_¿?¾÷CoE² " xfId="44" xr:uid="{00000000-0005-0000-0000-000024000000}"/>
    <cellStyle name="Ç¥ÁØ_´çÃÊ±¸ÀÔ»ý»ê" xfId="45" xr:uid="{00000000-0005-0000-0000-000025000000}"/>
    <cellStyle name="C￥AØ_¿μ¾÷CoE² " xfId="46" xr:uid="{00000000-0005-0000-0000-000026000000}"/>
    <cellStyle name="Ç¥ÁØ_PO0862_bldg_BQ" xfId="47" xr:uid="{00000000-0005-0000-0000-000027000000}"/>
    <cellStyle name="Calc Currency (0)" xfId="48" xr:uid="{00000000-0005-0000-0000-000028000000}"/>
    <cellStyle name="category" xfId="49" xr:uid="{00000000-0005-0000-0000-000029000000}"/>
    <cellStyle name="Comma" xfId="161" builtinId="3"/>
    <cellStyle name="Comma 10 10" xfId="50" xr:uid="{00000000-0005-0000-0000-00002B000000}"/>
    <cellStyle name="Comma 14" xfId="51" xr:uid="{00000000-0005-0000-0000-00002C000000}"/>
    <cellStyle name="Comma 15" xfId="52" xr:uid="{00000000-0005-0000-0000-00002D000000}"/>
    <cellStyle name="Comma 2" xfId="4" xr:uid="{00000000-0005-0000-0000-00002E000000}"/>
    <cellStyle name="Comma 2 28" xfId="53" xr:uid="{00000000-0005-0000-0000-00002F000000}"/>
    <cellStyle name="Comma 3" xfId="54" xr:uid="{00000000-0005-0000-0000-000030000000}"/>
    <cellStyle name="Comma 4" xfId="55" xr:uid="{00000000-0005-0000-0000-000031000000}"/>
    <cellStyle name="Comma 4 20" xfId="56" xr:uid="{00000000-0005-0000-0000-000032000000}"/>
    <cellStyle name="Comma 6" xfId="57" xr:uid="{00000000-0005-0000-0000-000033000000}"/>
    <cellStyle name="Comma 7" xfId="58" xr:uid="{00000000-0005-0000-0000-000034000000}"/>
    <cellStyle name="Comma 8" xfId="59" xr:uid="{00000000-0005-0000-0000-000035000000}"/>
    <cellStyle name="Comma0" xfId="60" xr:uid="{00000000-0005-0000-0000-000036000000}"/>
    <cellStyle name="Currency0" xfId="61" xr:uid="{00000000-0005-0000-0000-000037000000}"/>
    <cellStyle name="Date" xfId="62" xr:uid="{00000000-0005-0000-0000-000038000000}"/>
    <cellStyle name="Dezimal [0]_UXO VII" xfId="63" xr:uid="{00000000-0005-0000-0000-000039000000}"/>
    <cellStyle name="Dezimal_UXO VII" xfId="64" xr:uid="{00000000-0005-0000-0000-00003A000000}"/>
    <cellStyle name="Euro" xfId="65" xr:uid="{00000000-0005-0000-0000-00003B000000}"/>
    <cellStyle name="Fixed" xfId="66" xr:uid="{00000000-0005-0000-0000-00003C000000}"/>
    <cellStyle name="Grey" xfId="67" xr:uid="{00000000-0005-0000-0000-00003D000000}"/>
    <cellStyle name="HEADER" xfId="68" xr:uid="{00000000-0005-0000-0000-00003E000000}"/>
    <cellStyle name="Header1" xfId="69" xr:uid="{00000000-0005-0000-0000-00003F000000}"/>
    <cellStyle name="Header2" xfId="70" xr:uid="{00000000-0005-0000-0000-000040000000}"/>
    <cellStyle name="Heading1" xfId="71" xr:uid="{00000000-0005-0000-0000-000041000000}"/>
    <cellStyle name="Heading2" xfId="72" xr:uid="{00000000-0005-0000-0000-000042000000}"/>
    <cellStyle name="Input [yellow]" xfId="73" xr:uid="{00000000-0005-0000-0000-000043000000}"/>
    <cellStyle name="Ledger 17 x 11 in" xfId="74" xr:uid="{00000000-0005-0000-0000-000044000000}"/>
    <cellStyle name="Ledger 17 x 11 in 2" xfId="75" xr:uid="{00000000-0005-0000-0000-000045000000}"/>
    <cellStyle name="Ledger 17 x 11 in 3" xfId="76" xr:uid="{00000000-0005-0000-0000-000046000000}"/>
    <cellStyle name="Migliaia (0)_CALPREZZ" xfId="77" xr:uid="{00000000-0005-0000-0000-000047000000}"/>
    <cellStyle name="Migliaia_ PESO ELETTR." xfId="78" xr:uid="{00000000-0005-0000-0000-000048000000}"/>
    <cellStyle name="Millares [0]_Well Timing" xfId="79" xr:uid="{00000000-0005-0000-0000-000049000000}"/>
    <cellStyle name="Millares_Well Timing" xfId="80" xr:uid="{00000000-0005-0000-0000-00004A000000}"/>
    <cellStyle name="Model" xfId="81" xr:uid="{00000000-0005-0000-0000-00004B000000}"/>
    <cellStyle name="moi" xfId="82" xr:uid="{00000000-0005-0000-0000-00004C000000}"/>
    <cellStyle name="Moneda [0]_Well Timing" xfId="83" xr:uid="{00000000-0005-0000-0000-00004D000000}"/>
    <cellStyle name="Moneda_Well Timing" xfId="84" xr:uid="{00000000-0005-0000-0000-00004E000000}"/>
    <cellStyle name="n" xfId="85" xr:uid="{00000000-0005-0000-0000-00004F000000}"/>
    <cellStyle name="Normal" xfId="0" builtinId="0"/>
    <cellStyle name="Normal - Style1" xfId="86" xr:uid="{00000000-0005-0000-0000-000051000000}"/>
    <cellStyle name="Normal 10" xfId="6" xr:uid="{00000000-0005-0000-0000-000052000000}"/>
    <cellStyle name="Normal 2" xfId="87" xr:uid="{00000000-0005-0000-0000-000053000000}"/>
    <cellStyle name="Normal 2 2" xfId="2" xr:uid="{00000000-0005-0000-0000-000054000000}"/>
    <cellStyle name="Normal 2 3" xfId="88" xr:uid="{00000000-0005-0000-0000-000055000000}"/>
    <cellStyle name="Normal 2 3 2" xfId="89" xr:uid="{00000000-0005-0000-0000-000056000000}"/>
    <cellStyle name="Normal 2_Bang bieu" xfId="90" xr:uid="{00000000-0005-0000-0000-000057000000}"/>
    <cellStyle name="Normal 23" xfId="91" xr:uid="{00000000-0005-0000-0000-000058000000}"/>
    <cellStyle name="Normal 24" xfId="92" xr:uid="{00000000-0005-0000-0000-000059000000}"/>
    <cellStyle name="Normal 25" xfId="93" xr:uid="{00000000-0005-0000-0000-00005A000000}"/>
    <cellStyle name="Normal 26" xfId="94" xr:uid="{00000000-0005-0000-0000-00005B000000}"/>
    <cellStyle name="Normal 27" xfId="95" xr:uid="{00000000-0005-0000-0000-00005C000000}"/>
    <cellStyle name="Normal 28" xfId="96" xr:uid="{00000000-0005-0000-0000-00005D000000}"/>
    <cellStyle name="Normal 29" xfId="97" xr:uid="{00000000-0005-0000-0000-00005E000000}"/>
    <cellStyle name="Normal 3" xfId="1" xr:uid="{00000000-0005-0000-0000-00005F000000}"/>
    <cellStyle name="Normal 3 2" xfId="98" xr:uid="{00000000-0005-0000-0000-000060000000}"/>
    <cellStyle name="Normal 30" xfId="99" xr:uid="{00000000-0005-0000-0000-000061000000}"/>
    <cellStyle name="Normal 31" xfId="100" xr:uid="{00000000-0005-0000-0000-000062000000}"/>
    <cellStyle name="Normal 32" xfId="101" xr:uid="{00000000-0005-0000-0000-000063000000}"/>
    <cellStyle name="Normal 4" xfId="102" xr:uid="{00000000-0005-0000-0000-000064000000}"/>
    <cellStyle name="Normal 4 2" xfId="5" xr:uid="{00000000-0005-0000-0000-000065000000}"/>
    <cellStyle name="Normal 4_Bang bieu" xfId="103" xr:uid="{00000000-0005-0000-0000-000066000000}"/>
    <cellStyle name="Normal 5" xfId="104" xr:uid="{00000000-0005-0000-0000-000067000000}"/>
    <cellStyle name="Normal 6" xfId="105" xr:uid="{00000000-0005-0000-0000-000068000000}"/>
    <cellStyle name="Normal 7" xfId="106" xr:uid="{00000000-0005-0000-0000-000069000000}"/>
    <cellStyle name="Normal 8" xfId="107" xr:uid="{00000000-0005-0000-0000-00006A000000}"/>
    <cellStyle name="Normal 9" xfId="108" xr:uid="{00000000-0005-0000-0000-00006B000000}"/>
    <cellStyle name="Normal 9 2" xfId="109" xr:uid="{00000000-0005-0000-0000-00006C000000}"/>
    <cellStyle name="Normal 9_BieuHD2016-2020Tquang2(OK)" xfId="110" xr:uid="{00000000-0005-0000-0000-00006D000000}"/>
    <cellStyle name="Normal_Bieu mau (CV )" xfId="7" xr:uid="{00000000-0005-0000-0000-00006E000000}"/>
    <cellStyle name="Normal_MAU BIEU CHINH Sua bieu 06 va 01b va 02b.TT86(30.7.2014)" xfId="3" xr:uid="{00000000-0005-0000-0000-00006F000000}"/>
    <cellStyle name="Normal1" xfId="111" xr:uid="{00000000-0005-0000-0000-000070000000}"/>
    <cellStyle name="Normale_ PESO ELETTR." xfId="112" xr:uid="{00000000-0005-0000-0000-000071000000}"/>
    <cellStyle name="Œ…‹æØ‚è [0.00]_laroux" xfId="113" xr:uid="{00000000-0005-0000-0000-000072000000}"/>
    <cellStyle name="Œ…‹æØ‚è_laroux" xfId="114" xr:uid="{00000000-0005-0000-0000-000073000000}"/>
    <cellStyle name="oft Excel]_x000d__x000a_Comment=The open=/f lines load custom functions into the Paste Function list._x000d__x000a_Maximized=2_x000d__x000a_Basics=1_x000d__x000a_A" xfId="115" xr:uid="{00000000-0005-0000-0000-000074000000}"/>
    <cellStyle name="oft Excel]_x000d__x000a_Comment=The open=/f lines load custom functions into the Paste Function list._x000d__x000a_Maximized=3_x000d__x000a_Basics=1_x000d__x000a_A" xfId="116" xr:uid="{00000000-0005-0000-0000-000075000000}"/>
    <cellStyle name="omma [0]_Mktg Prog" xfId="117" xr:uid="{00000000-0005-0000-0000-000076000000}"/>
    <cellStyle name="ormal_Sheet1_1" xfId="118" xr:uid="{00000000-0005-0000-0000-000077000000}"/>
    <cellStyle name="Percent [2]" xfId="119" xr:uid="{00000000-0005-0000-0000-000078000000}"/>
    <cellStyle name="Percent 2" xfId="120" xr:uid="{00000000-0005-0000-0000-000079000000}"/>
    <cellStyle name="Percent 3" xfId="121" xr:uid="{00000000-0005-0000-0000-00007A000000}"/>
    <cellStyle name="s]_x000d__x000a_spooler=yes_x000d__x000a_load=_x000d__x000a_Beep=yes_x000d__x000a_NullPort=None_x000d__x000a_BorderWidth=3_x000d__x000a_CursorBlinkRate=1200_x000d__x000a_DoubleClickSpeed=452_x000d__x000a_Programs=co" xfId="122" xr:uid="{00000000-0005-0000-0000-00007B000000}"/>
    <cellStyle name="style" xfId="123" xr:uid="{00000000-0005-0000-0000-00007C000000}"/>
    <cellStyle name="Style 1" xfId="124" xr:uid="{00000000-0005-0000-0000-00007D000000}"/>
    <cellStyle name="subhead" xfId="125" xr:uid="{00000000-0005-0000-0000-00007E000000}"/>
    <cellStyle name="T" xfId="126" xr:uid="{00000000-0005-0000-0000-00007F000000}"/>
    <cellStyle name="th" xfId="127" xr:uid="{00000000-0005-0000-0000-000080000000}"/>
    <cellStyle name="þ_x001d_ð·_x000c_æþ'_x000d_ßþU_x0001_Ø_x0005_ü_x0014__x0007__x0001__x0001_" xfId="128" xr:uid="{00000000-0005-0000-0000-000081000000}"/>
    <cellStyle name="þ_x001d_ðÇ%Uý—&amp;Hý9_x0008_Ÿ_x0009_s_x000a__x0007__x0001__x0001_" xfId="129" xr:uid="{00000000-0005-0000-0000-000082000000}"/>
    <cellStyle name="Valuta (0)_CALPREZZ" xfId="130" xr:uid="{00000000-0005-0000-0000-000083000000}"/>
    <cellStyle name="Valuta_ PESO ELETTR." xfId="131" xr:uid="{00000000-0005-0000-0000-000084000000}"/>
    <cellStyle name="viet" xfId="132" xr:uid="{00000000-0005-0000-0000-000085000000}"/>
    <cellStyle name="viet2" xfId="133" xr:uid="{00000000-0005-0000-0000-000086000000}"/>
    <cellStyle name="Währung [0]_UXO VII" xfId="134" xr:uid="{00000000-0005-0000-0000-000087000000}"/>
    <cellStyle name="Währung_UXO VII" xfId="135" xr:uid="{00000000-0005-0000-0000-000088000000}"/>
    <cellStyle name="xuan" xfId="136" xr:uid="{00000000-0005-0000-0000-000089000000}"/>
    <cellStyle name=" [0.00]_ Att. 1- Cover" xfId="137" xr:uid="{00000000-0005-0000-0000-00008A000000}"/>
    <cellStyle name="_ Att. 1- Cover" xfId="138" xr:uid="{00000000-0005-0000-0000-00008B000000}"/>
    <cellStyle name="?_ Att. 1- Cover" xfId="139" xr:uid="{00000000-0005-0000-0000-00008C000000}"/>
    <cellStyle name="똿뗦먛귟 [0.00]_PRODUCT DETAIL Q1" xfId="140" xr:uid="{00000000-0005-0000-0000-00008D000000}"/>
    <cellStyle name="똿뗦먛귟_PRODUCT DETAIL Q1" xfId="141" xr:uid="{00000000-0005-0000-0000-00008E000000}"/>
    <cellStyle name="믅됞 [0.00]_PRODUCT DETAIL Q1" xfId="142" xr:uid="{00000000-0005-0000-0000-00008F000000}"/>
    <cellStyle name="믅됞_PRODUCT DETAIL Q1" xfId="143" xr:uid="{00000000-0005-0000-0000-000090000000}"/>
    <cellStyle name="백분율_95" xfId="144" xr:uid="{00000000-0005-0000-0000-000091000000}"/>
    <cellStyle name="뷭?_BOOKSHIP" xfId="145" xr:uid="{00000000-0005-0000-0000-000092000000}"/>
    <cellStyle name="안건회계법인" xfId="146" xr:uid="{00000000-0005-0000-0000-000093000000}"/>
    <cellStyle name="콤마 [0]_ 비목별 월별기술 " xfId="147" xr:uid="{00000000-0005-0000-0000-000094000000}"/>
    <cellStyle name="콤마_ 비목별 월별기술 " xfId="148" xr:uid="{00000000-0005-0000-0000-000095000000}"/>
    <cellStyle name="통화 [0]_1202" xfId="149" xr:uid="{00000000-0005-0000-0000-000096000000}"/>
    <cellStyle name="통화_1202" xfId="150" xr:uid="{00000000-0005-0000-0000-000097000000}"/>
    <cellStyle name="표준_(정보부문)월별인원계획" xfId="151" xr:uid="{00000000-0005-0000-0000-000098000000}"/>
    <cellStyle name="一般_00Q3902REV.1" xfId="152" xr:uid="{00000000-0005-0000-0000-000099000000}"/>
    <cellStyle name="千分位[0]_00Q3902REV.1" xfId="153" xr:uid="{00000000-0005-0000-0000-00009A000000}"/>
    <cellStyle name="千分位_00Q3902REV.1" xfId="154" xr:uid="{00000000-0005-0000-0000-00009B000000}"/>
    <cellStyle name="桁区切り_NADUONG BQ (Draft)" xfId="155" xr:uid="{00000000-0005-0000-0000-00009C000000}"/>
    <cellStyle name="標準_BQ（業者）" xfId="156" xr:uid="{00000000-0005-0000-0000-00009D000000}"/>
    <cellStyle name="貨幣 [0]_00Q3902REV.1" xfId="157" xr:uid="{00000000-0005-0000-0000-00009E000000}"/>
    <cellStyle name="貨幣[0]_BRE" xfId="158" xr:uid="{00000000-0005-0000-0000-00009F000000}"/>
    <cellStyle name="貨幣_00Q3902REV.1" xfId="159" xr:uid="{00000000-0005-0000-0000-0000A0000000}"/>
    <cellStyle name="通貨_MITSUI1_BQ" xfId="160" xr:uid="{00000000-0005-0000-0000-0000A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1209675</xdr:colOff>
      <xdr:row>398</xdr:row>
      <xdr:rowOff>0</xdr:rowOff>
    </xdr:from>
    <xdr:to>
      <xdr:col>3</xdr:col>
      <xdr:colOff>851597</xdr:colOff>
      <xdr:row>398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90675" y="43129200"/>
          <a:ext cx="3533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398</xdr:row>
      <xdr:rowOff>0</xdr:rowOff>
    </xdr:from>
    <xdr:to>
      <xdr:col>3</xdr:col>
      <xdr:colOff>851597</xdr:colOff>
      <xdr:row>398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590675" y="43129200"/>
          <a:ext cx="3533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2095500</xdr:colOff>
      <xdr:row>459</xdr:row>
      <xdr:rowOff>180975</xdr:rowOff>
    </xdr:from>
    <xdr:to>
      <xdr:col>5</xdr:col>
      <xdr:colOff>18099</xdr:colOff>
      <xdr:row>461</xdr:row>
      <xdr:rowOff>134083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476500" y="64198500"/>
          <a:ext cx="35337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356</xdr:row>
      <xdr:rowOff>0</xdr:rowOff>
    </xdr:from>
    <xdr:to>
      <xdr:col>1</xdr:col>
      <xdr:colOff>2428142</xdr:colOff>
      <xdr:row>356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90675" y="26298525"/>
          <a:ext cx="14668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356</xdr:row>
      <xdr:rowOff>0</xdr:rowOff>
    </xdr:from>
    <xdr:to>
      <xdr:col>1</xdr:col>
      <xdr:colOff>2428142</xdr:colOff>
      <xdr:row>356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590675" y="26298525"/>
          <a:ext cx="14668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356</xdr:row>
      <xdr:rowOff>0</xdr:rowOff>
    </xdr:from>
    <xdr:to>
      <xdr:col>1</xdr:col>
      <xdr:colOff>2428142</xdr:colOff>
      <xdr:row>357</xdr:row>
      <xdr:rowOff>715109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590675" y="26298525"/>
          <a:ext cx="1466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356</xdr:row>
      <xdr:rowOff>0</xdr:rowOff>
    </xdr:from>
    <xdr:to>
      <xdr:col>1</xdr:col>
      <xdr:colOff>2428142</xdr:colOff>
      <xdr:row>357</xdr:row>
      <xdr:rowOff>715109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590675" y="26298525"/>
          <a:ext cx="1466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356</xdr:row>
      <xdr:rowOff>0</xdr:rowOff>
    </xdr:from>
    <xdr:to>
      <xdr:col>1</xdr:col>
      <xdr:colOff>2428142</xdr:colOff>
      <xdr:row>357</xdr:row>
      <xdr:rowOff>715109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590675" y="26298525"/>
          <a:ext cx="1466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356</xdr:row>
      <xdr:rowOff>0</xdr:rowOff>
    </xdr:from>
    <xdr:to>
      <xdr:col>1</xdr:col>
      <xdr:colOff>2428142</xdr:colOff>
      <xdr:row>357</xdr:row>
      <xdr:rowOff>686534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590675" y="26298525"/>
          <a:ext cx="1466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vi-VN"/>
        </a:p>
      </xdr:txBody>
    </xdr:sp>
    <xdr:clientData/>
  </xdr:twoCellAnchor>
  <xdr:twoCellAnchor editAs="oneCell">
    <xdr:from>
      <xdr:col>1</xdr:col>
      <xdr:colOff>1209675</xdr:colOff>
      <xdr:row>329</xdr:row>
      <xdr:rowOff>0</xdr:rowOff>
    </xdr:from>
    <xdr:to>
      <xdr:col>1</xdr:col>
      <xdr:colOff>2428142</xdr:colOff>
      <xdr:row>330</xdr:row>
      <xdr:rowOff>15386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590675" y="12858750"/>
          <a:ext cx="1466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329</xdr:row>
      <xdr:rowOff>0</xdr:rowOff>
    </xdr:from>
    <xdr:to>
      <xdr:col>1</xdr:col>
      <xdr:colOff>2428142</xdr:colOff>
      <xdr:row>330</xdr:row>
      <xdr:rowOff>15386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590675" y="12858750"/>
          <a:ext cx="1466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329</xdr:row>
      <xdr:rowOff>0</xdr:rowOff>
    </xdr:from>
    <xdr:to>
      <xdr:col>1</xdr:col>
      <xdr:colOff>2428142</xdr:colOff>
      <xdr:row>330</xdr:row>
      <xdr:rowOff>15386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590675" y="12858750"/>
          <a:ext cx="1466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398</xdr:row>
      <xdr:rowOff>0</xdr:rowOff>
    </xdr:from>
    <xdr:to>
      <xdr:col>3</xdr:col>
      <xdr:colOff>851597</xdr:colOff>
      <xdr:row>398</xdr:row>
      <xdr:rowOff>123825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590675" y="43129200"/>
          <a:ext cx="3533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1209675</xdr:colOff>
      <xdr:row>398</xdr:row>
      <xdr:rowOff>0</xdr:rowOff>
    </xdr:from>
    <xdr:to>
      <xdr:col>3</xdr:col>
      <xdr:colOff>851597</xdr:colOff>
      <xdr:row>398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590675" y="43129200"/>
          <a:ext cx="3533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450</xdr:row>
      <xdr:rowOff>9525</xdr:rowOff>
    </xdr:from>
    <xdr:to>
      <xdr:col>1</xdr:col>
      <xdr:colOff>2551967</xdr:colOff>
      <xdr:row>451</xdr:row>
      <xdr:rowOff>345831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714500" y="60940950"/>
          <a:ext cx="1466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1382484</xdr:colOff>
      <xdr:row>2</xdr:row>
      <xdr:rowOff>0</xdr:rowOff>
    </xdr:from>
    <xdr:to>
      <xdr:col>1</xdr:col>
      <xdr:colOff>2057398</xdr:colOff>
      <xdr:row>2</xdr:row>
      <xdr:rowOff>10885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6024C55B-CDE6-5B50-0FC0-F52B548AC85B}"/>
            </a:ext>
          </a:extLst>
        </xdr:cNvPr>
        <xdr:cNvCxnSpPr/>
      </xdr:nvCxnSpPr>
      <xdr:spPr>
        <a:xfrm flipV="1">
          <a:off x="1948541" y="544286"/>
          <a:ext cx="674914" cy="108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217714</xdr:colOff>
      <xdr:row>1</xdr:row>
      <xdr:rowOff>261257</xdr:rowOff>
    </xdr:from>
    <xdr:to>
      <xdr:col>21</xdr:col>
      <xdr:colOff>195943</xdr:colOff>
      <xdr:row>2</xdr:row>
      <xdr:rowOff>10885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C413126-CC87-8939-D045-0AACB1B71076}"/>
            </a:ext>
          </a:extLst>
        </xdr:cNvPr>
        <xdr:cNvCxnSpPr/>
      </xdr:nvCxnSpPr>
      <xdr:spPr>
        <a:xfrm>
          <a:off x="21793200" y="533400"/>
          <a:ext cx="2394857" cy="217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98"/>
  <sheetViews>
    <sheetView tabSelected="1" zoomScale="70" zoomScaleNormal="70" workbookViewId="0">
      <selection activeCell="B4" sqref="B4"/>
    </sheetView>
  </sheetViews>
  <sheetFormatPr defaultColWidth="9.09765625" defaultRowHeight="15.6"/>
  <cols>
    <col min="1" max="1" width="7.3984375" style="59" customWidth="1"/>
    <col min="2" max="2" width="52.59765625" style="13" customWidth="1"/>
    <col min="3" max="3" width="11.59765625" style="13" customWidth="1"/>
    <col min="4" max="4" width="16.69921875" style="117" customWidth="1"/>
    <col min="5" max="5" width="14.69921875" style="13" customWidth="1"/>
    <col min="6" max="6" width="12.19921875" style="13" customWidth="1"/>
    <col min="7" max="7" width="11.5" style="13" customWidth="1"/>
    <col min="8" max="8" width="14.59765625" style="13" customWidth="1"/>
    <col min="9" max="9" width="10" style="13" customWidth="1"/>
    <col min="10" max="10" width="14.59765625" style="13" customWidth="1"/>
    <col min="11" max="11" width="8.796875" style="13" customWidth="1"/>
    <col min="12" max="12" width="11.09765625" style="13" customWidth="1"/>
    <col min="13" max="13" width="14.59765625" style="13" customWidth="1"/>
    <col min="14" max="14" width="12.69921875" style="13" customWidth="1"/>
    <col min="15" max="15" width="14.59765625" style="13" customWidth="1"/>
    <col min="16" max="16" width="15.3984375" style="13" customWidth="1"/>
    <col min="17" max="17" width="15.5" style="13" customWidth="1"/>
    <col min="18" max="18" width="10.09765625" style="13" customWidth="1"/>
    <col min="19" max="19" width="14.296875" style="13" customWidth="1"/>
    <col min="20" max="20" width="15.09765625" style="13" customWidth="1"/>
    <col min="21" max="21" width="16.5" style="13" customWidth="1"/>
    <col min="22" max="22" width="13" style="13" customWidth="1"/>
    <col min="23" max="23" width="16.796875" style="13" customWidth="1"/>
    <col min="24" max="24" width="9.09765625" style="13"/>
    <col min="25" max="25" width="16.69921875" style="13" customWidth="1"/>
    <col min="26" max="16384" width="9.09765625" style="13"/>
  </cols>
  <sheetData>
    <row r="1" spans="1:25" s="127" customFormat="1" ht="21">
      <c r="A1" s="167" t="s">
        <v>735</v>
      </c>
      <c r="B1" s="167"/>
      <c r="C1" s="122"/>
      <c r="D1" s="123"/>
      <c r="E1" s="124"/>
      <c r="F1" s="124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125"/>
      <c r="R1" s="168" t="s">
        <v>738</v>
      </c>
      <c r="S1" s="168"/>
      <c r="T1" s="168"/>
      <c r="U1" s="168"/>
      <c r="V1" s="168"/>
      <c r="W1" s="168"/>
    </row>
    <row r="2" spans="1:25" s="127" customFormat="1" ht="21">
      <c r="A2" s="167" t="s">
        <v>736</v>
      </c>
      <c r="B2" s="167"/>
      <c r="C2" s="122"/>
      <c r="D2" s="123"/>
      <c r="E2" s="124"/>
      <c r="F2" s="124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125"/>
      <c r="R2" s="168" t="s">
        <v>739</v>
      </c>
      <c r="S2" s="168"/>
      <c r="T2" s="168"/>
      <c r="U2" s="168"/>
      <c r="V2" s="168"/>
      <c r="W2" s="168"/>
    </row>
    <row r="3" spans="1:25" ht="22.8">
      <c r="A3" s="169" t="s">
        <v>737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</row>
    <row r="4" spans="1:25" s="121" customFormat="1" ht="21" customHeight="1">
      <c r="T4" s="148" t="s">
        <v>764</v>
      </c>
      <c r="U4" s="148"/>
      <c r="V4" s="148"/>
    </row>
    <row r="5" spans="1:25" s="121" customFormat="1" ht="22.8">
      <c r="A5" s="149" t="s">
        <v>765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</row>
    <row r="6" spans="1:25">
      <c r="A6" s="53"/>
      <c r="B6" s="53"/>
      <c r="C6" s="60"/>
      <c r="D6" s="96"/>
      <c r="E6" s="53"/>
      <c r="F6" s="53"/>
      <c r="G6" s="53"/>
      <c r="H6" s="53"/>
      <c r="I6" s="53"/>
      <c r="J6" s="61"/>
      <c r="K6" s="53"/>
      <c r="L6" s="61"/>
      <c r="M6" s="60"/>
      <c r="N6" s="53"/>
      <c r="O6" s="53"/>
      <c r="P6" s="53"/>
      <c r="Q6" s="53"/>
      <c r="R6" s="53"/>
      <c r="S6" s="53"/>
      <c r="T6" s="53"/>
      <c r="U6" s="53"/>
      <c r="V6" s="53"/>
      <c r="W6" s="58" t="s">
        <v>0</v>
      </c>
    </row>
    <row r="7" spans="1:25">
      <c r="A7" s="150" t="s">
        <v>1</v>
      </c>
      <c r="B7" s="150" t="s">
        <v>2</v>
      </c>
      <c r="C7" s="153" t="s">
        <v>3</v>
      </c>
      <c r="D7" s="157" t="s">
        <v>748</v>
      </c>
      <c r="E7" s="156" t="s">
        <v>4</v>
      </c>
      <c r="F7" s="156"/>
      <c r="G7" s="160" t="s">
        <v>5</v>
      </c>
      <c r="H7" s="160" t="s">
        <v>6</v>
      </c>
      <c r="I7" s="161" t="s">
        <v>7</v>
      </c>
      <c r="J7" s="162"/>
      <c r="K7" s="162"/>
      <c r="L7" s="162"/>
      <c r="M7" s="162"/>
      <c r="N7" s="163"/>
      <c r="O7" s="161" t="s">
        <v>8</v>
      </c>
      <c r="P7" s="162"/>
      <c r="Q7" s="162"/>
      <c r="R7" s="162"/>
      <c r="S7" s="162"/>
      <c r="T7" s="163"/>
      <c r="U7" s="150" t="s">
        <v>9</v>
      </c>
      <c r="V7" s="150" t="s">
        <v>10</v>
      </c>
      <c r="W7" s="150" t="s">
        <v>11</v>
      </c>
    </row>
    <row r="8" spans="1:25">
      <c r="A8" s="151"/>
      <c r="B8" s="151"/>
      <c r="C8" s="154"/>
      <c r="D8" s="158"/>
      <c r="E8" s="156"/>
      <c r="F8" s="156"/>
      <c r="G8" s="160"/>
      <c r="H8" s="160"/>
      <c r="I8" s="164"/>
      <c r="J8" s="165"/>
      <c r="K8" s="165"/>
      <c r="L8" s="165"/>
      <c r="M8" s="165"/>
      <c r="N8" s="166"/>
      <c r="O8" s="164"/>
      <c r="P8" s="165"/>
      <c r="Q8" s="165"/>
      <c r="R8" s="165"/>
      <c r="S8" s="165"/>
      <c r="T8" s="166"/>
      <c r="U8" s="151"/>
      <c r="V8" s="151"/>
      <c r="W8" s="151"/>
    </row>
    <row r="9" spans="1:25">
      <c r="A9" s="151" t="s">
        <v>12</v>
      </c>
      <c r="B9" s="151" t="s">
        <v>12</v>
      </c>
      <c r="C9" s="154"/>
      <c r="D9" s="158"/>
      <c r="E9" s="156"/>
      <c r="F9" s="156"/>
      <c r="G9" s="160"/>
      <c r="H9" s="160"/>
      <c r="I9" s="150" t="s">
        <v>13</v>
      </c>
      <c r="J9" s="172" t="s">
        <v>14</v>
      </c>
      <c r="K9" s="172"/>
      <c r="L9" s="172"/>
      <c r="M9" s="150" t="s">
        <v>15</v>
      </c>
      <c r="N9" s="150" t="s">
        <v>16</v>
      </c>
      <c r="O9" s="150" t="s">
        <v>17</v>
      </c>
      <c r="P9" s="172" t="s">
        <v>14</v>
      </c>
      <c r="Q9" s="172"/>
      <c r="R9" s="172"/>
      <c r="S9" s="150" t="s">
        <v>18</v>
      </c>
      <c r="T9" s="150" t="s">
        <v>16</v>
      </c>
      <c r="U9" s="151"/>
      <c r="V9" s="151"/>
      <c r="W9" s="151"/>
    </row>
    <row r="10" spans="1:25">
      <c r="A10" s="151" t="s">
        <v>19</v>
      </c>
      <c r="B10" s="151" t="s">
        <v>19</v>
      </c>
      <c r="C10" s="154"/>
      <c r="D10" s="158"/>
      <c r="E10" s="160" t="s">
        <v>20</v>
      </c>
      <c r="F10" s="160" t="s">
        <v>21</v>
      </c>
      <c r="G10" s="160"/>
      <c r="H10" s="160"/>
      <c r="I10" s="151"/>
      <c r="J10" s="172" t="s">
        <v>20</v>
      </c>
      <c r="K10" s="172" t="s">
        <v>22</v>
      </c>
      <c r="L10" s="172" t="s">
        <v>23</v>
      </c>
      <c r="M10" s="151"/>
      <c r="N10" s="151"/>
      <c r="O10" s="151"/>
      <c r="P10" s="172" t="s">
        <v>20</v>
      </c>
      <c r="Q10" s="172" t="s">
        <v>22</v>
      </c>
      <c r="R10" s="172" t="s">
        <v>23</v>
      </c>
      <c r="S10" s="151"/>
      <c r="T10" s="151"/>
      <c r="U10" s="151"/>
      <c r="V10" s="151"/>
      <c r="W10" s="151"/>
    </row>
    <row r="11" spans="1:25" ht="98.25" customHeight="1">
      <c r="A11" s="152"/>
      <c r="B11" s="152"/>
      <c r="C11" s="155"/>
      <c r="D11" s="159"/>
      <c r="E11" s="173"/>
      <c r="F11" s="173"/>
      <c r="G11" s="160"/>
      <c r="H11" s="160"/>
      <c r="I11" s="152"/>
      <c r="J11" s="172"/>
      <c r="K11" s="172"/>
      <c r="L11" s="172"/>
      <c r="M11" s="152"/>
      <c r="N11" s="152"/>
      <c r="O11" s="152"/>
      <c r="P11" s="172"/>
      <c r="Q11" s="172"/>
      <c r="R11" s="172"/>
      <c r="S11" s="152"/>
      <c r="T11" s="152"/>
      <c r="U11" s="152"/>
      <c r="V11" s="152"/>
      <c r="W11" s="152"/>
    </row>
    <row r="12" spans="1:25" ht="36" customHeight="1">
      <c r="A12" s="1">
        <v>1</v>
      </c>
      <c r="B12" s="1">
        <f t="shared" ref="B12" si="0">A12+1</f>
        <v>2</v>
      </c>
      <c r="C12" s="22">
        <v>3</v>
      </c>
      <c r="D12" s="97" t="s">
        <v>749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1" t="s">
        <v>750</v>
      </c>
      <c r="K12" s="1">
        <v>11</v>
      </c>
      <c r="L12" s="1">
        <v>12</v>
      </c>
      <c r="M12" s="1">
        <v>13</v>
      </c>
      <c r="N12" s="1" t="s">
        <v>751</v>
      </c>
      <c r="O12" s="1">
        <v>15</v>
      </c>
      <c r="P12" s="1" t="s">
        <v>752</v>
      </c>
      <c r="Q12" s="1">
        <v>17</v>
      </c>
      <c r="R12" s="1">
        <v>18</v>
      </c>
      <c r="S12" s="1">
        <f>+R12+1</f>
        <v>19</v>
      </c>
      <c r="T12" s="1" t="s">
        <v>753</v>
      </c>
      <c r="U12" s="1" t="s">
        <v>754</v>
      </c>
      <c r="V12" s="1" t="s">
        <v>755</v>
      </c>
      <c r="W12" s="1" t="s">
        <v>756</v>
      </c>
    </row>
    <row r="13" spans="1:25" s="21" customFormat="1" ht="36" customHeight="1">
      <c r="A13" s="1"/>
      <c r="B13" s="2" t="s">
        <v>740</v>
      </c>
      <c r="C13" s="22" t="s">
        <v>24</v>
      </c>
      <c r="D13" s="98">
        <f>D14+D305</f>
        <v>181854349860</v>
      </c>
      <c r="E13" s="20">
        <f>E14+E305</f>
        <v>32658249658</v>
      </c>
      <c r="F13" s="20">
        <f t="shared" ref="F13:W13" si="1">F14+F305</f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  <c r="K13" s="20">
        <f t="shared" si="1"/>
        <v>0</v>
      </c>
      <c r="L13" s="20">
        <f t="shared" si="1"/>
        <v>0</v>
      </c>
      <c r="M13" s="20">
        <f t="shared" si="1"/>
        <v>0</v>
      </c>
      <c r="N13" s="20">
        <f t="shared" si="1"/>
        <v>0</v>
      </c>
      <c r="O13" s="20">
        <f t="shared" si="1"/>
        <v>71368047094</v>
      </c>
      <c r="P13" s="20">
        <f t="shared" si="1"/>
        <v>67601936152</v>
      </c>
      <c r="Q13" s="20">
        <f t="shared" si="1"/>
        <v>67601936152</v>
      </c>
      <c r="R13" s="20">
        <f t="shared" si="1"/>
        <v>0</v>
      </c>
      <c r="S13" s="20">
        <f t="shared" si="1"/>
        <v>2752186200</v>
      </c>
      <c r="T13" s="20">
        <f t="shared" si="1"/>
        <v>1013924742</v>
      </c>
      <c r="U13" s="20">
        <f t="shared" si="1"/>
        <v>67601936152</v>
      </c>
      <c r="V13" s="20">
        <f t="shared" si="1"/>
        <v>0</v>
      </c>
      <c r="W13" s="20">
        <f t="shared" si="1"/>
        <v>100260185810</v>
      </c>
      <c r="Y13" s="92"/>
    </row>
    <row r="14" spans="1:25" s="120" customFormat="1" ht="36" customHeight="1">
      <c r="A14" s="118" t="s">
        <v>29</v>
      </c>
      <c r="B14" s="119" t="s">
        <v>140</v>
      </c>
      <c r="C14" s="97"/>
      <c r="D14" s="98">
        <f t="shared" ref="D14:S14" si="2">D15+D198</f>
        <v>149959617668</v>
      </c>
      <c r="E14" s="98">
        <f t="shared" si="2"/>
        <v>32658249658</v>
      </c>
      <c r="F14" s="98">
        <f t="shared" si="2"/>
        <v>0</v>
      </c>
      <c r="G14" s="98">
        <f t="shared" si="2"/>
        <v>0</v>
      </c>
      <c r="H14" s="98">
        <f t="shared" si="2"/>
        <v>0</v>
      </c>
      <c r="I14" s="98">
        <f t="shared" si="2"/>
        <v>0</v>
      </c>
      <c r="J14" s="98">
        <f t="shared" ref="J14:J18" si="3">K14+L14</f>
        <v>0</v>
      </c>
      <c r="K14" s="98">
        <f t="shared" si="2"/>
        <v>0</v>
      </c>
      <c r="L14" s="98">
        <f t="shared" si="2"/>
        <v>0</v>
      </c>
      <c r="M14" s="98">
        <f t="shared" si="2"/>
        <v>0</v>
      </c>
      <c r="N14" s="98">
        <f t="shared" ref="N14:N66" si="4">I14-J14-M14</f>
        <v>0</v>
      </c>
      <c r="O14" s="98">
        <f t="shared" si="2"/>
        <v>52454553194</v>
      </c>
      <c r="P14" s="98">
        <f t="shared" ref="P14:P66" si="5">Q14+R14</f>
        <v>50718854652</v>
      </c>
      <c r="Q14" s="98">
        <f t="shared" si="2"/>
        <v>50718854652</v>
      </c>
      <c r="R14" s="98">
        <f t="shared" si="2"/>
        <v>0</v>
      </c>
      <c r="S14" s="98">
        <f t="shared" si="2"/>
        <v>780416200</v>
      </c>
      <c r="T14" s="98">
        <f t="shared" ref="T14:T18" si="6">O14-P14-S14</f>
        <v>955282342</v>
      </c>
      <c r="U14" s="98">
        <f t="shared" ref="U14:U66" si="7">H14+K14+Q14</f>
        <v>50718854652</v>
      </c>
      <c r="V14" s="98">
        <f t="shared" ref="V14:V18" si="8">F14-G14-H14+L14+R14</f>
        <v>0</v>
      </c>
      <c r="W14" s="98">
        <f t="shared" ref="W14:W66" si="9">E14+J14+P14</f>
        <v>83377104310</v>
      </c>
    </row>
    <row r="15" spans="1:25" s="21" customFormat="1" ht="36" customHeight="1">
      <c r="A15" s="1"/>
      <c r="B15" s="62" t="s">
        <v>139</v>
      </c>
      <c r="C15" s="22"/>
      <c r="D15" s="98">
        <f t="shared" ref="D15:S15" si="10">D16+D20+D29+D33+D188</f>
        <v>94510883364</v>
      </c>
      <c r="E15" s="20">
        <f t="shared" si="10"/>
        <v>32658249658</v>
      </c>
      <c r="F15" s="20">
        <f t="shared" si="10"/>
        <v>0</v>
      </c>
      <c r="G15" s="20">
        <f t="shared" si="10"/>
        <v>0</v>
      </c>
      <c r="H15" s="20">
        <f t="shared" si="10"/>
        <v>0</v>
      </c>
      <c r="I15" s="20">
        <f t="shared" si="10"/>
        <v>0</v>
      </c>
      <c r="J15" s="20">
        <f t="shared" si="3"/>
        <v>0</v>
      </c>
      <c r="K15" s="20">
        <f t="shared" si="10"/>
        <v>0</v>
      </c>
      <c r="L15" s="20">
        <f t="shared" si="10"/>
        <v>0</v>
      </c>
      <c r="M15" s="20">
        <f t="shared" si="10"/>
        <v>0</v>
      </c>
      <c r="N15" s="20">
        <f t="shared" si="4"/>
        <v>0</v>
      </c>
      <c r="O15" s="20">
        <f t="shared" si="10"/>
        <v>8745892194</v>
      </c>
      <c r="P15" s="20">
        <f t="shared" si="5"/>
        <v>8656100119</v>
      </c>
      <c r="Q15" s="20">
        <f t="shared" si="10"/>
        <v>8656100119</v>
      </c>
      <c r="R15" s="20">
        <f t="shared" si="10"/>
        <v>0</v>
      </c>
      <c r="S15" s="20">
        <f t="shared" si="10"/>
        <v>0</v>
      </c>
      <c r="T15" s="20">
        <f t="shared" si="6"/>
        <v>89792075</v>
      </c>
      <c r="U15" s="20">
        <f t="shared" si="7"/>
        <v>8656100119</v>
      </c>
      <c r="V15" s="20">
        <f t="shared" si="8"/>
        <v>0</v>
      </c>
      <c r="W15" s="20">
        <f t="shared" si="9"/>
        <v>41314349777</v>
      </c>
    </row>
    <row r="16" spans="1:25" s="21" customFormat="1" ht="36" customHeight="1">
      <c r="A16" s="3" t="s">
        <v>141</v>
      </c>
      <c r="B16" s="2" t="s">
        <v>142</v>
      </c>
      <c r="C16" s="22"/>
      <c r="D16" s="98">
        <f t="shared" ref="D16:E18" si="11">D17</f>
        <v>5000000000</v>
      </c>
      <c r="E16" s="20">
        <f t="shared" si="11"/>
        <v>2500000000</v>
      </c>
      <c r="F16" s="20">
        <f t="shared" ref="F16:S16" si="12">F17</f>
        <v>0</v>
      </c>
      <c r="G16" s="20">
        <f t="shared" si="12"/>
        <v>0</v>
      </c>
      <c r="H16" s="20">
        <f t="shared" si="12"/>
        <v>0</v>
      </c>
      <c r="I16" s="20">
        <f t="shared" si="12"/>
        <v>0</v>
      </c>
      <c r="J16" s="20">
        <f t="shared" si="3"/>
        <v>0</v>
      </c>
      <c r="K16" s="20">
        <f t="shared" si="12"/>
        <v>0</v>
      </c>
      <c r="L16" s="20">
        <f t="shared" si="12"/>
        <v>0</v>
      </c>
      <c r="M16" s="20">
        <f t="shared" si="12"/>
        <v>0</v>
      </c>
      <c r="N16" s="20">
        <f t="shared" si="4"/>
        <v>0</v>
      </c>
      <c r="O16" s="20">
        <f t="shared" si="12"/>
        <v>2499999000</v>
      </c>
      <c r="P16" s="20">
        <f t="shared" si="5"/>
        <v>2499999000</v>
      </c>
      <c r="Q16" s="20">
        <f t="shared" si="12"/>
        <v>2499999000</v>
      </c>
      <c r="R16" s="20">
        <f t="shared" si="12"/>
        <v>0</v>
      </c>
      <c r="S16" s="20">
        <f t="shared" si="12"/>
        <v>0</v>
      </c>
      <c r="T16" s="20">
        <f t="shared" si="6"/>
        <v>0</v>
      </c>
      <c r="U16" s="20">
        <f t="shared" si="7"/>
        <v>2499999000</v>
      </c>
      <c r="V16" s="20">
        <f t="shared" si="8"/>
        <v>0</v>
      </c>
      <c r="W16" s="20">
        <f t="shared" si="9"/>
        <v>4999999000</v>
      </c>
    </row>
    <row r="17" spans="1:23" s="21" customFormat="1" ht="36" customHeight="1">
      <c r="A17" s="4" t="s">
        <v>143</v>
      </c>
      <c r="B17" s="2" t="s">
        <v>25</v>
      </c>
      <c r="C17" s="22"/>
      <c r="D17" s="98">
        <f t="shared" si="11"/>
        <v>5000000000</v>
      </c>
      <c r="E17" s="20">
        <f t="shared" si="11"/>
        <v>2500000000</v>
      </c>
      <c r="F17" s="20">
        <f t="shared" ref="F17:S17" si="13">F18</f>
        <v>0</v>
      </c>
      <c r="G17" s="20">
        <f t="shared" si="13"/>
        <v>0</v>
      </c>
      <c r="H17" s="20">
        <f t="shared" si="13"/>
        <v>0</v>
      </c>
      <c r="I17" s="20">
        <f t="shared" si="13"/>
        <v>0</v>
      </c>
      <c r="J17" s="20">
        <f t="shared" si="3"/>
        <v>0</v>
      </c>
      <c r="K17" s="20">
        <f t="shared" si="13"/>
        <v>0</v>
      </c>
      <c r="L17" s="20">
        <f t="shared" si="13"/>
        <v>0</v>
      </c>
      <c r="M17" s="20">
        <f t="shared" si="13"/>
        <v>0</v>
      </c>
      <c r="N17" s="20">
        <f t="shared" si="4"/>
        <v>0</v>
      </c>
      <c r="O17" s="20">
        <f t="shared" si="13"/>
        <v>2499999000</v>
      </c>
      <c r="P17" s="20">
        <f t="shared" si="5"/>
        <v>2499999000</v>
      </c>
      <c r="Q17" s="20">
        <f t="shared" si="13"/>
        <v>2499999000</v>
      </c>
      <c r="R17" s="20">
        <f t="shared" si="13"/>
        <v>0</v>
      </c>
      <c r="S17" s="20">
        <f t="shared" si="13"/>
        <v>0</v>
      </c>
      <c r="T17" s="20">
        <f t="shared" si="6"/>
        <v>0</v>
      </c>
      <c r="U17" s="20">
        <f t="shared" si="7"/>
        <v>2499999000</v>
      </c>
      <c r="V17" s="20">
        <f t="shared" si="8"/>
        <v>0</v>
      </c>
      <c r="W17" s="20">
        <f t="shared" si="9"/>
        <v>4999999000</v>
      </c>
    </row>
    <row r="18" spans="1:23" s="21" customFormat="1" ht="36" customHeight="1">
      <c r="A18" s="1">
        <v>1</v>
      </c>
      <c r="B18" s="62" t="s">
        <v>144</v>
      </c>
      <c r="C18" s="22"/>
      <c r="D18" s="98">
        <f t="shared" si="11"/>
        <v>5000000000</v>
      </c>
      <c r="E18" s="20">
        <f t="shared" si="11"/>
        <v>2500000000</v>
      </c>
      <c r="F18" s="20">
        <f t="shared" ref="F18:S18" si="14">F19</f>
        <v>0</v>
      </c>
      <c r="G18" s="20">
        <f t="shared" si="14"/>
        <v>0</v>
      </c>
      <c r="H18" s="20">
        <f t="shared" si="14"/>
        <v>0</v>
      </c>
      <c r="I18" s="20">
        <f t="shared" si="14"/>
        <v>0</v>
      </c>
      <c r="J18" s="20">
        <f t="shared" si="3"/>
        <v>0</v>
      </c>
      <c r="K18" s="20">
        <f t="shared" si="14"/>
        <v>0</v>
      </c>
      <c r="L18" s="20">
        <f t="shared" si="14"/>
        <v>0</v>
      </c>
      <c r="M18" s="20">
        <f t="shared" si="14"/>
        <v>0</v>
      </c>
      <c r="N18" s="20">
        <f t="shared" si="4"/>
        <v>0</v>
      </c>
      <c r="O18" s="20">
        <f t="shared" si="14"/>
        <v>2499999000</v>
      </c>
      <c r="P18" s="20">
        <f t="shared" si="5"/>
        <v>2499999000</v>
      </c>
      <c r="Q18" s="20">
        <f t="shared" si="14"/>
        <v>2499999000</v>
      </c>
      <c r="R18" s="20">
        <f t="shared" si="14"/>
        <v>0</v>
      </c>
      <c r="S18" s="20">
        <f t="shared" si="14"/>
        <v>0</v>
      </c>
      <c r="T18" s="20">
        <f t="shared" si="6"/>
        <v>0</v>
      </c>
      <c r="U18" s="20">
        <f t="shared" si="7"/>
        <v>2499999000</v>
      </c>
      <c r="V18" s="20">
        <f t="shared" si="8"/>
        <v>0</v>
      </c>
      <c r="W18" s="20">
        <f t="shared" si="9"/>
        <v>4999999000</v>
      </c>
    </row>
    <row r="19" spans="1:23" ht="36" customHeight="1">
      <c r="A19" s="16">
        <v>1.1000000000000001</v>
      </c>
      <c r="B19" s="17" t="s">
        <v>145</v>
      </c>
      <c r="C19" s="15" t="s">
        <v>146</v>
      </c>
      <c r="D19" s="94">
        <v>5000000000</v>
      </c>
      <c r="E19" s="11">
        <v>2500000000</v>
      </c>
      <c r="F19" s="11"/>
      <c r="G19" s="11"/>
      <c r="H19" s="11"/>
      <c r="I19" s="11"/>
      <c r="J19" s="20">
        <f>K19+L19</f>
        <v>0</v>
      </c>
      <c r="K19" s="11"/>
      <c r="L19" s="11"/>
      <c r="M19" s="11"/>
      <c r="N19" s="20">
        <f t="shared" si="4"/>
        <v>0</v>
      </c>
      <c r="O19" s="11">
        <v>2499999000</v>
      </c>
      <c r="P19" s="11">
        <f t="shared" si="5"/>
        <v>2499999000</v>
      </c>
      <c r="Q19" s="11">
        <v>2499999000</v>
      </c>
      <c r="R19" s="11"/>
      <c r="S19" s="11"/>
      <c r="T19" s="11">
        <f>O19-P19-S19</f>
        <v>0</v>
      </c>
      <c r="U19" s="11">
        <f t="shared" si="7"/>
        <v>2499999000</v>
      </c>
      <c r="V19" s="11">
        <f>F19-G19-H19+L19+R19</f>
        <v>0</v>
      </c>
      <c r="W19" s="11">
        <f t="shared" si="9"/>
        <v>4999999000</v>
      </c>
    </row>
    <row r="20" spans="1:23" s="21" customFormat="1" ht="36" customHeight="1">
      <c r="A20" s="1">
        <v>160</v>
      </c>
      <c r="B20" s="2" t="s">
        <v>147</v>
      </c>
      <c r="C20" s="22"/>
      <c r="D20" s="98">
        <f>D21</f>
        <v>3418389000</v>
      </c>
      <c r="E20" s="20">
        <f>E21</f>
        <v>670314000</v>
      </c>
      <c r="F20" s="20">
        <f t="shared" ref="F20:S20" si="15">F21</f>
        <v>0</v>
      </c>
      <c r="G20" s="20">
        <f t="shared" si="15"/>
        <v>0</v>
      </c>
      <c r="H20" s="20">
        <f t="shared" si="15"/>
        <v>0</v>
      </c>
      <c r="I20" s="20">
        <f t="shared" si="15"/>
        <v>0</v>
      </c>
      <c r="J20" s="20">
        <f>K20+L20</f>
        <v>0</v>
      </c>
      <c r="K20" s="20">
        <f t="shared" si="15"/>
        <v>0</v>
      </c>
      <c r="L20" s="20">
        <f t="shared" si="15"/>
        <v>0</v>
      </c>
      <c r="M20" s="20">
        <f t="shared" si="15"/>
        <v>0</v>
      </c>
      <c r="N20" s="20">
        <f t="shared" si="4"/>
        <v>0</v>
      </c>
      <c r="O20" s="20">
        <f t="shared" si="15"/>
        <v>308823957</v>
      </c>
      <c r="P20" s="20">
        <f t="shared" si="5"/>
        <v>305332957</v>
      </c>
      <c r="Q20" s="20">
        <f t="shared" si="15"/>
        <v>305332957</v>
      </c>
      <c r="R20" s="20">
        <f t="shared" si="15"/>
        <v>0</v>
      </c>
      <c r="S20" s="20">
        <f t="shared" si="15"/>
        <v>0</v>
      </c>
      <c r="T20" s="20">
        <f>O20-P20-S20</f>
        <v>3491000</v>
      </c>
      <c r="U20" s="20">
        <f t="shared" si="7"/>
        <v>305332957</v>
      </c>
      <c r="V20" s="20">
        <f t="shared" ref="V20:V83" si="16">F20-G20-H20+L20+R20</f>
        <v>0</v>
      </c>
      <c r="W20" s="20">
        <f t="shared" si="9"/>
        <v>975646957</v>
      </c>
    </row>
    <row r="21" spans="1:23" s="21" customFormat="1" ht="36" customHeight="1">
      <c r="A21" s="1">
        <v>161</v>
      </c>
      <c r="B21" s="2" t="s">
        <v>26</v>
      </c>
      <c r="C21" s="22"/>
      <c r="D21" s="98">
        <f>D22+D24+D27</f>
        <v>3418389000</v>
      </c>
      <c r="E21" s="20">
        <f>E22+E24+E27</f>
        <v>670314000</v>
      </c>
      <c r="F21" s="20">
        <f t="shared" ref="F21:S21" si="17">F22+F24+F27</f>
        <v>0</v>
      </c>
      <c r="G21" s="20">
        <f t="shared" si="17"/>
        <v>0</v>
      </c>
      <c r="H21" s="20">
        <f t="shared" si="17"/>
        <v>0</v>
      </c>
      <c r="I21" s="20">
        <f t="shared" si="17"/>
        <v>0</v>
      </c>
      <c r="J21" s="20">
        <f t="shared" ref="J21:J22" si="18">K21+L21</f>
        <v>0</v>
      </c>
      <c r="K21" s="20">
        <f t="shared" si="17"/>
        <v>0</v>
      </c>
      <c r="L21" s="20">
        <f t="shared" si="17"/>
        <v>0</v>
      </c>
      <c r="M21" s="20">
        <f t="shared" si="17"/>
        <v>0</v>
      </c>
      <c r="N21" s="20">
        <f t="shared" si="4"/>
        <v>0</v>
      </c>
      <c r="O21" s="20">
        <f t="shared" si="17"/>
        <v>308823957</v>
      </c>
      <c r="P21" s="20">
        <f t="shared" si="5"/>
        <v>305332957</v>
      </c>
      <c r="Q21" s="20">
        <f t="shared" si="17"/>
        <v>305332957</v>
      </c>
      <c r="R21" s="20">
        <f t="shared" si="17"/>
        <v>0</v>
      </c>
      <c r="S21" s="20">
        <f t="shared" si="17"/>
        <v>0</v>
      </c>
      <c r="T21" s="20">
        <f t="shared" ref="T21:T22" si="19">O21-P21-S21</f>
        <v>3491000</v>
      </c>
      <c r="U21" s="20">
        <f t="shared" si="7"/>
        <v>305332957</v>
      </c>
      <c r="V21" s="20">
        <f t="shared" si="16"/>
        <v>0</v>
      </c>
      <c r="W21" s="20">
        <f t="shared" si="9"/>
        <v>975646957</v>
      </c>
    </row>
    <row r="22" spans="1:23" s="21" customFormat="1" ht="36" customHeight="1">
      <c r="A22" s="1">
        <v>1</v>
      </c>
      <c r="B22" s="62" t="s">
        <v>148</v>
      </c>
      <c r="C22" s="22"/>
      <c r="D22" s="98">
        <f>D23</f>
        <v>898389000</v>
      </c>
      <c r="E22" s="20">
        <f>E23</f>
        <v>45586000</v>
      </c>
      <c r="F22" s="20">
        <f t="shared" ref="F22:S22" si="20">F23</f>
        <v>0</v>
      </c>
      <c r="G22" s="20">
        <f t="shared" si="20"/>
        <v>0</v>
      </c>
      <c r="H22" s="20">
        <f t="shared" si="20"/>
        <v>0</v>
      </c>
      <c r="I22" s="20">
        <f t="shared" si="20"/>
        <v>0</v>
      </c>
      <c r="J22" s="20">
        <f t="shared" si="18"/>
        <v>0</v>
      </c>
      <c r="K22" s="20">
        <f t="shared" si="20"/>
        <v>0</v>
      </c>
      <c r="L22" s="20">
        <f t="shared" si="20"/>
        <v>0</v>
      </c>
      <c r="M22" s="20">
        <f t="shared" si="20"/>
        <v>0</v>
      </c>
      <c r="N22" s="20">
        <f t="shared" si="4"/>
        <v>0</v>
      </c>
      <c r="O22" s="20">
        <f t="shared" si="20"/>
        <v>1200000</v>
      </c>
      <c r="P22" s="11">
        <f t="shared" si="5"/>
        <v>1200000</v>
      </c>
      <c r="Q22" s="20">
        <f t="shared" si="20"/>
        <v>1200000</v>
      </c>
      <c r="R22" s="20">
        <f t="shared" si="20"/>
        <v>0</v>
      </c>
      <c r="S22" s="20">
        <f t="shared" si="20"/>
        <v>0</v>
      </c>
      <c r="T22" s="11">
        <f t="shared" si="19"/>
        <v>0</v>
      </c>
      <c r="U22" s="11">
        <f t="shared" si="7"/>
        <v>1200000</v>
      </c>
      <c r="V22" s="11">
        <f t="shared" si="16"/>
        <v>0</v>
      </c>
      <c r="W22" s="11">
        <f t="shared" si="9"/>
        <v>46786000</v>
      </c>
    </row>
    <row r="23" spans="1:23" ht="36" customHeight="1">
      <c r="A23" s="16">
        <v>1.1000000000000001</v>
      </c>
      <c r="B23" s="14" t="s">
        <v>149</v>
      </c>
      <c r="C23" s="15" t="s">
        <v>150</v>
      </c>
      <c r="D23" s="99">
        <v>898389000</v>
      </c>
      <c r="E23" s="11">
        <v>45586000</v>
      </c>
      <c r="F23" s="11"/>
      <c r="G23" s="11"/>
      <c r="H23" s="11"/>
      <c r="I23" s="11"/>
      <c r="J23" s="20">
        <f>K23+L23</f>
        <v>0</v>
      </c>
      <c r="K23" s="11"/>
      <c r="L23" s="11"/>
      <c r="M23" s="11"/>
      <c r="N23" s="20">
        <f t="shared" si="4"/>
        <v>0</v>
      </c>
      <c r="O23" s="11">
        <v>1200000</v>
      </c>
      <c r="P23" s="11">
        <f t="shared" si="5"/>
        <v>1200000</v>
      </c>
      <c r="Q23" s="11">
        <v>1200000</v>
      </c>
      <c r="R23" s="11"/>
      <c r="S23" s="11"/>
      <c r="T23" s="11">
        <f>O23-P23-S23</f>
        <v>0</v>
      </c>
      <c r="U23" s="11">
        <f t="shared" si="7"/>
        <v>1200000</v>
      </c>
      <c r="V23" s="11">
        <f t="shared" si="16"/>
        <v>0</v>
      </c>
      <c r="W23" s="11">
        <f t="shared" si="9"/>
        <v>46786000</v>
      </c>
    </row>
    <row r="24" spans="1:23" s="21" customFormat="1" ht="36" customHeight="1">
      <c r="A24" s="1">
        <v>2</v>
      </c>
      <c r="B24" s="62" t="s">
        <v>151</v>
      </c>
      <c r="C24" s="22"/>
      <c r="D24" s="98">
        <f>D25+D26</f>
        <v>1520000000</v>
      </c>
      <c r="E24" s="20">
        <f>E25+E26</f>
        <v>624728000</v>
      </c>
      <c r="F24" s="20">
        <f t="shared" ref="F24:S24" si="21">F25+F26</f>
        <v>0</v>
      </c>
      <c r="G24" s="20">
        <f t="shared" si="21"/>
        <v>0</v>
      </c>
      <c r="H24" s="20">
        <f t="shared" si="21"/>
        <v>0</v>
      </c>
      <c r="I24" s="20">
        <f t="shared" si="21"/>
        <v>0</v>
      </c>
      <c r="J24" s="20">
        <f>K24+L24</f>
        <v>0</v>
      </c>
      <c r="K24" s="20">
        <f t="shared" si="21"/>
        <v>0</v>
      </c>
      <c r="L24" s="20">
        <f t="shared" si="21"/>
        <v>0</v>
      </c>
      <c r="M24" s="20">
        <f t="shared" si="21"/>
        <v>0</v>
      </c>
      <c r="N24" s="20">
        <f t="shared" si="4"/>
        <v>0</v>
      </c>
      <c r="O24" s="20">
        <f t="shared" si="21"/>
        <v>207623957</v>
      </c>
      <c r="P24" s="20">
        <f t="shared" si="5"/>
        <v>207623957</v>
      </c>
      <c r="Q24" s="20">
        <f t="shared" si="21"/>
        <v>207623957</v>
      </c>
      <c r="R24" s="20">
        <f t="shared" si="21"/>
        <v>0</v>
      </c>
      <c r="S24" s="20">
        <f t="shared" si="21"/>
        <v>0</v>
      </c>
      <c r="T24" s="20">
        <f>O24-P24-S24</f>
        <v>0</v>
      </c>
      <c r="U24" s="20">
        <f t="shared" si="7"/>
        <v>207623957</v>
      </c>
      <c r="V24" s="20">
        <f t="shared" si="16"/>
        <v>0</v>
      </c>
      <c r="W24" s="20">
        <f t="shared" si="9"/>
        <v>832351957</v>
      </c>
    </row>
    <row r="25" spans="1:23" ht="36" customHeight="1">
      <c r="A25" s="16">
        <v>2.1</v>
      </c>
      <c r="B25" s="17" t="s">
        <v>152</v>
      </c>
      <c r="C25" s="15" t="s">
        <v>153</v>
      </c>
      <c r="D25" s="100">
        <v>400000000</v>
      </c>
      <c r="E25" s="11">
        <v>75000000</v>
      </c>
      <c r="F25" s="11"/>
      <c r="G25" s="11"/>
      <c r="H25" s="11"/>
      <c r="I25" s="11"/>
      <c r="J25" s="20">
        <f>K25+L25</f>
        <v>0</v>
      </c>
      <c r="K25" s="11"/>
      <c r="L25" s="11"/>
      <c r="M25" s="11"/>
      <c r="N25" s="20">
        <f t="shared" si="4"/>
        <v>0</v>
      </c>
      <c r="O25" s="11">
        <v>143716000</v>
      </c>
      <c r="P25" s="11">
        <f t="shared" si="5"/>
        <v>143716000</v>
      </c>
      <c r="Q25" s="11">
        <v>143716000</v>
      </c>
      <c r="R25" s="11"/>
      <c r="S25" s="11"/>
      <c r="T25" s="11">
        <f>O25-P25-S25</f>
        <v>0</v>
      </c>
      <c r="U25" s="11">
        <f t="shared" si="7"/>
        <v>143716000</v>
      </c>
      <c r="V25" s="11">
        <f t="shared" si="16"/>
        <v>0</v>
      </c>
      <c r="W25" s="11">
        <f t="shared" si="9"/>
        <v>218716000</v>
      </c>
    </row>
    <row r="26" spans="1:23" ht="36" customHeight="1">
      <c r="A26" s="16">
        <v>2.2000000000000002</v>
      </c>
      <c r="B26" s="17" t="s">
        <v>154</v>
      </c>
      <c r="C26" s="15" t="s">
        <v>155</v>
      </c>
      <c r="D26" s="100">
        <v>1120000000</v>
      </c>
      <c r="E26" s="11">
        <v>549728000</v>
      </c>
      <c r="F26" s="11"/>
      <c r="G26" s="11"/>
      <c r="H26" s="11"/>
      <c r="I26" s="11"/>
      <c r="J26" s="20">
        <f t="shared" ref="J26" si="22">K26+L26</f>
        <v>0</v>
      </c>
      <c r="K26" s="11"/>
      <c r="L26" s="11"/>
      <c r="M26" s="11"/>
      <c r="N26" s="20">
        <f t="shared" si="4"/>
        <v>0</v>
      </c>
      <c r="O26" s="11">
        <v>63907957</v>
      </c>
      <c r="P26" s="11">
        <f t="shared" si="5"/>
        <v>63907957</v>
      </c>
      <c r="Q26" s="11">
        <v>63907957</v>
      </c>
      <c r="R26" s="11"/>
      <c r="S26" s="11"/>
      <c r="T26" s="11">
        <f t="shared" ref="T26" si="23">O26-P26-S26</f>
        <v>0</v>
      </c>
      <c r="U26" s="11">
        <f t="shared" si="7"/>
        <v>63907957</v>
      </c>
      <c r="V26" s="11">
        <f t="shared" si="16"/>
        <v>0</v>
      </c>
      <c r="W26" s="11">
        <f t="shared" si="9"/>
        <v>613635957</v>
      </c>
    </row>
    <row r="27" spans="1:23" s="21" customFormat="1" ht="36" customHeight="1">
      <c r="A27" s="1">
        <v>3</v>
      </c>
      <c r="B27" s="62" t="s">
        <v>156</v>
      </c>
      <c r="C27" s="22"/>
      <c r="D27" s="98">
        <f>D28</f>
        <v>1000000000</v>
      </c>
      <c r="E27" s="20">
        <f>E28</f>
        <v>0</v>
      </c>
      <c r="F27" s="20">
        <f t="shared" ref="F27:S27" si="24">F28</f>
        <v>0</v>
      </c>
      <c r="G27" s="20">
        <f t="shared" si="24"/>
        <v>0</v>
      </c>
      <c r="H27" s="20">
        <f t="shared" si="24"/>
        <v>0</v>
      </c>
      <c r="I27" s="20">
        <f t="shared" si="24"/>
        <v>0</v>
      </c>
      <c r="J27" s="20">
        <f>K27+L27</f>
        <v>0</v>
      </c>
      <c r="K27" s="20">
        <f t="shared" si="24"/>
        <v>0</v>
      </c>
      <c r="L27" s="20">
        <f t="shared" si="24"/>
        <v>0</v>
      </c>
      <c r="M27" s="20">
        <f t="shared" si="24"/>
        <v>0</v>
      </c>
      <c r="N27" s="20">
        <f t="shared" si="4"/>
        <v>0</v>
      </c>
      <c r="O27" s="20">
        <f t="shared" si="24"/>
        <v>100000000</v>
      </c>
      <c r="P27" s="20">
        <f t="shared" si="5"/>
        <v>96509000</v>
      </c>
      <c r="Q27" s="20">
        <f t="shared" si="24"/>
        <v>96509000</v>
      </c>
      <c r="R27" s="20">
        <f t="shared" si="24"/>
        <v>0</v>
      </c>
      <c r="S27" s="20">
        <f t="shared" si="24"/>
        <v>0</v>
      </c>
      <c r="T27" s="20">
        <f>O27-P27-S27</f>
        <v>3491000</v>
      </c>
      <c r="U27" s="20">
        <f t="shared" si="7"/>
        <v>96509000</v>
      </c>
      <c r="V27" s="20">
        <f t="shared" si="16"/>
        <v>0</v>
      </c>
      <c r="W27" s="20">
        <f t="shared" si="9"/>
        <v>96509000</v>
      </c>
    </row>
    <row r="28" spans="1:23" ht="36" customHeight="1">
      <c r="A28" s="16">
        <v>3.1</v>
      </c>
      <c r="B28" s="17" t="s">
        <v>157</v>
      </c>
      <c r="C28" s="15" t="s">
        <v>158</v>
      </c>
      <c r="D28" s="99">
        <v>1000000000</v>
      </c>
      <c r="E28" s="11"/>
      <c r="F28" s="11"/>
      <c r="G28" s="11"/>
      <c r="H28" s="11"/>
      <c r="I28" s="11"/>
      <c r="J28" s="20">
        <f>K28+L28</f>
        <v>0</v>
      </c>
      <c r="K28" s="11"/>
      <c r="L28" s="11"/>
      <c r="M28" s="11"/>
      <c r="N28" s="20">
        <f t="shared" si="4"/>
        <v>0</v>
      </c>
      <c r="O28" s="11">
        <v>100000000</v>
      </c>
      <c r="P28" s="11">
        <f t="shared" si="5"/>
        <v>96509000</v>
      </c>
      <c r="Q28" s="11">
        <v>96509000</v>
      </c>
      <c r="R28" s="11"/>
      <c r="S28" s="11"/>
      <c r="T28" s="11">
        <f t="shared" ref="T28:T31" si="25">O28-P28-S28</f>
        <v>3491000</v>
      </c>
      <c r="U28" s="11">
        <f t="shared" si="7"/>
        <v>96509000</v>
      </c>
      <c r="V28" s="11">
        <f t="shared" si="16"/>
        <v>0</v>
      </c>
      <c r="W28" s="11">
        <f t="shared" si="9"/>
        <v>96509000</v>
      </c>
    </row>
    <row r="29" spans="1:23" s="21" customFormat="1" ht="36" customHeight="1">
      <c r="A29" s="5">
        <v>220</v>
      </c>
      <c r="B29" s="6" t="s">
        <v>159</v>
      </c>
      <c r="C29" s="22"/>
      <c r="D29" s="98">
        <f t="shared" ref="D29:E31" si="26">D30</f>
        <v>3000000000</v>
      </c>
      <c r="E29" s="20">
        <f t="shared" si="26"/>
        <v>496000000</v>
      </c>
      <c r="F29" s="20">
        <f t="shared" ref="F29:S29" si="27">F30</f>
        <v>0</v>
      </c>
      <c r="G29" s="20">
        <f t="shared" si="27"/>
        <v>0</v>
      </c>
      <c r="H29" s="20">
        <f t="shared" si="27"/>
        <v>0</v>
      </c>
      <c r="I29" s="20">
        <f t="shared" si="27"/>
        <v>0</v>
      </c>
      <c r="J29" s="20">
        <f>K29+L29</f>
        <v>0</v>
      </c>
      <c r="K29" s="20">
        <f t="shared" si="27"/>
        <v>0</v>
      </c>
      <c r="L29" s="20">
        <f t="shared" si="27"/>
        <v>0</v>
      </c>
      <c r="M29" s="20">
        <f t="shared" si="27"/>
        <v>0</v>
      </c>
      <c r="N29" s="20">
        <f t="shared" si="4"/>
        <v>0</v>
      </c>
      <c r="O29" s="20">
        <f t="shared" si="27"/>
        <v>39309000</v>
      </c>
      <c r="P29" s="20">
        <f t="shared" si="5"/>
        <v>39309000</v>
      </c>
      <c r="Q29" s="20">
        <f t="shared" si="27"/>
        <v>39309000</v>
      </c>
      <c r="R29" s="20">
        <f t="shared" si="27"/>
        <v>0</v>
      </c>
      <c r="S29" s="20">
        <f t="shared" si="27"/>
        <v>0</v>
      </c>
      <c r="T29" s="20">
        <f t="shared" si="25"/>
        <v>0</v>
      </c>
      <c r="U29" s="20">
        <f t="shared" si="7"/>
        <v>39309000</v>
      </c>
      <c r="V29" s="20">
        <f t="shared" si="16"/>
        <v>0</v>
      </c>
      <c r="W29" s="20">
        <f t="shared" si="9"/>
        <v>535309000</v>
      </c>
    </row>
    <row r="30" spans="1:23" s="21" customFormat="1" ht="36" customHeight="1">
      <c r="A30" s="5">
        <v>221</v>
      </c>
      <c r="B30" s="2" t="s">
        <v>160</v>
      </c>
      <c r="C30" s="22"/>
      <c r="D30" s="98">
        <f t="shared" si="26"/>
        <v>3000000000</v>
      </c>
      <c r="E30" s="20">
        <f t="shared" si="26"/>
        <v>496000000</v>
      </c>
      <c r="F30" s="20">
        <f t="shared" ref="F30:S30" si="28">F31</f>
        <v>0</v>
      </c>
      <c r="G30" s="20">
        <f t="shared" si="28"/>
        <v>0</v>
      </c>
      <c r="H30" s="20">
        <f t="shared" si="28"/>
        <v>0</v>
      </c>
      <c r="I30" s="20">
        <f t="shared" si="28"/>
        <v>0</v>
      </c>
      <c r="J30" s="20">
        <f t="shared" ref="J30:J31" si="29">K30+L30</f>
        <v>0</v>
      </c>
      <c r="K30" s="20">
        <f t="shared" si="28"/>
        <v>0</v>
      </c>
      <c r="L30" s="20">
        <f t="shared" si="28"/>
        <v>0</v>
      </c>
      <c r="M30" s="20">
        <f t="shared" si="28"/>
        <v>0</v>
      </c>
      <c r="N30" s="20">
        <f t="shared" si="4"/>
        <v>0</v>
      </c>
      <c r="O30" s="20">
        <f t="shared" si="28"/>
        <v>39309000</v>
      </c>
      <c r="P30" s="20">
        <f t="shared" si="5"/>
        <v>39309000</v>
      </c>
      <c r="Q30" s="20">
        <f t="shared" si="28"/>
        <v>39309000</v>
      </c>
      <c r="R30" s="20">
        <f t="shared" si="28"/>
        <v>0</v>
      </c>
      <c r="S30" s="20">
        <f t="shared" si="28"/>
        <v>0</v>
      </c>
      <c r="T30" s="20">
        <f t="shared" si="25"/>
        <v>0</v>
      </c>
      <c r="U30" s="20">
        <f t="shared" si="7"/>
        <v>39309000</v>
      </c>
      <c r="V30" s="20">
        <f t="shared" si="16"/>
        <v>0</v>
      </c>
      <c r="W30" s="20">
        <f t="shared" si="9"/>
        <v>535309000</v>
      </c>
    </row>
    <row r="31" spans="1:23" s="21" customFormat="1" ht="36" customHeight="1">
      <c r="A31" s="5">
        <v>4</v>
      </c>
      <c r="B31" s="2" t="s">
        <v>161</v>
      </c>
      <c r="C31" s="22"/>
      <c r="D31" s="98">
        <f t="shared" si="26"/>
        <v>3000000000</v>
      </c>
      <c r="E31" s="20">
        <f t="shared" si="26"/>
        <v>496000000</v>
      </c>
      <c r="F31" s="20">
        <f t="shared" ref="F31:S31" si="30">F32</f>
        <v>0</v>
      </c>
      <c r="G31" s="20">
        <f t="shared" si="30"/>
        <v>0</v>
      </c>
      <c r="H31" s="20">
        <f t="shared" si="30"/>
        <v>0</v>
      </c>
      <c r="I31" s="20">
        <f t="shared" si="30"/>
        <v>0</v>
      </c>
      <c r="J31" s="20">
        <f t="shared" si="29"/>
        <v>0</v>
      </c>
      <c r="K31" s="20">
        <f t="shared" si="30"/>
        <v>0</v>
      </c>
      <c r="L31" s="20">
        <f t="shared" si="30"/>
        <v>0</v>
      </c>
      <c r="M31" s="20">
        <f t="shared" si="30"/>
        <v>0</v>
      </c>
      <c r="N31" s="20">
        <f t="shared" si="4"/>
        <v>0</v>
      </c>
      <c r="O31" s="20">
        <f t="shared" si="30"/>
        <v>39309000</v>
      </c>
      <c r="P31" s="20">
        <f t="shared" si="5"/>
        <v>39309000</v>
      </c>
      <c r="Q31" s="20">
        <f t="shared" si="30"/>
        <v>39309000</v>
      </c>
      <c r="R31" s="20">
        <f t="shared" si="30"/>
        <v>0</v>
      </c>
      <c r="S31" s="20">
        <f t="shared" si="30"/>
        <v>0</v>
      </c>
      <c r="T31" s="20">
        <f t="shared" si="25"/>
        <v>0</v>
      </c>
      <c r="U31" s="20">
        <f t="shared" si="7"/>
        <v>39309000</v>
      </c>
      <c r="V31" s="20">
        <f t="shared" si="16"/>
        <v>0</v>
      </c>
      <c r="W31" s="20">
        <f t="shared" si="9"/>
        <v>535309000</v>
      </c>
    </row>
    <row r="32" spans="1:23" ht="55.8" customHeight="1">
      <c r="A32" s="16">
        <v>4.0999999999999996</v>
      </c>
      <c r="B32" s="63" t="s">
        <v>162</v>
      </c>
      <c r="C32" s="64" t="s">
        <v>163</v>
      </c>
      <c r="D32" s="99">
        <v>3000000000</v>
      </c>
      <c r="E32" s="11">
        <v>496000000</v>
      </c>
      <c r="F32" s="11"/>
      <c r="G32" s="11"/>
      <c r="H32" s="11"/>
      <c r="I32" s="11"/>
      <c r="J32" s="20">
        <f>K32+L32</f>
        <v>0</v>
      </c>
      <c r="K32" s="11"/>
      <c r="L32" s="11"/>
      <c r="M32" s="11"/>
      <c r="N32" s="20">
        <f t="shared" si="4"/>
        <v>0</v>
      </c>
      <c r="O32" s="11">
        <v>39309000</v>
      </c>
      <c r="P32" s="11">
        <f t="shared" si="5"/>
        <v>39309000</v>
      </c>
      <c r="Q32" s="11">
        <v>39309000</v>
      </c>
      <c r="R32" s="11"/>
      <c r="S32" s="11"/>
      <c r="T32" s="11">
        <f>O32-P32-S32</f>
        <v>0</v>
      </c>
      <c r="U32" s="11">
        <f t="shared" si="7"/>
        <v>39309000</v>
      </c>
      <c r="V32" s="11">
        <f t="shared" si="16"/>
        <v>0</v>
      </c>
      <c r="W32" s="11">
        <f t="shared" si="9"/>
        <v>535309000</v>
      </c>
    </row>
    <row r="33" spans="1:23" s="21" customFormat="1" ht="36" customHeight="1">
      <c r="A33" s="5">
        <v>280</v>
      </c>
      <c r="B33" s="6" t="s">
        <v>164</v>
      </c>
      <c r="C33" s="22"/>
      <c r="D33" s="98">
        <f t="shared" ref="D33:S33" si="31">D34+D56</f>
        <v>79742494364</v>
      </c>
      <c r="E33" s="20">
        <f t="shared" si="31"/>
        <v>28303929658</v>
      </c>
      <c r="F33" s="20">
        <f t="shared" si="31"/>
        <v>0</v>
      </c>
      <c r="G33" s="20">
        <f t="shared" si="31"/>
        <v>0</v>
      </c>
      <c r="H33" s="20">
        <f t="shared" si="31"/>
        <v>0</v>
      </c>
      <c r="I33" s="20">
        <f t="shared" si="31"/>
        <v>0</v>
      </c>
      <c r="J33" s="20">
        <f>K33+L33</f>
        <v>0</v>
      </c>
      <c r="K33" s="20">
        <f t="shared" si="31"/>
        <v>0</v>
      </c>
      <c r="L33" s="20">
        <f t="shared" si="31"/>
        <v>0</v>
      </c>
      <c r="M33" s="20">
        <f t="shared" si="31"/>
        <v>0</v>
      </c>
      <c r="N33" s="20">
        <f t="shared" si="4"/>
        <v>0</v>
      </c>
      <c r="O33" s="20">
        <f t="shared" si="31"/>
        <v>5087015463</v>
      </c>
      <c r="P33" s="20">
        <f t="shared" si="5"/>
        <v>5024247388</v>
      </c>
      <c r="Q33" s="20">
        <f t="shared" si="31"/>
        <v>5024247388</v>
      </c>
      <c r="R33" s="20">
        <f t="shared" si="31"/>
        <v>0</v>
      </c>
      <c r="S33" s="20">
        <f t="shared" si="31"/>
        <v>0</v>
      </c>
      <c r="T33" s="20">
        <f>O33-P33-S33</f>
        <v>62768075</v>
      </c>
      <c r="U33" s="20">
        <f t="shared" si="7"/>
        <v>5024247388</v>
      </c>
      <c r="V33" s="20">
        <f t="shared" si="16"/>
        <v>0</v>
      </c>
      <c r="W33" s="20">
        <f t="shared" si="9"/>
        <v>33328177046</v>
      </c>
    </row>
    <row r="34" spans="1:23" s="21" customFormat="1" ht="36" customHeight="1">
      <c r="A34" s="1">
        <v>283</v>
      </c>
      <c r="B34" s="2" t="s">
        <v>27</v>
      </c>
      <c r="C34" s="22"/>
      <c r="D34" s="98">
        <f t="shared" ref="D34:S34" si="32">D35+D37+D40+D42+D45+D48+D52+D54</f>
        <v>13103012000</v>
      </c>
      <c r="E34" s="20">
        <f t="shared" si="32"/>
        <v>2332205778</v>
      </c>
      <c r="F34" s="20">
        <f t="shared" si="32"/>
        <v>0</v>
      </c>
      <c r="G34" s="20">
        <f t="shared" si="32"/>
        <v>0</v>
      </c>
      <c r="H34" s="20">
        <f t="shared" si="32"/>
        <v>0</v>
      </c>
      <c r="I34" s="20">
        <f t="shared" si="32"/>
        <v>0</v>
      </c>
      <c r="J34" s="20">
        <f t="shared" ref="J34:J35" si="33">K34+L34</f>
        <v>0</v>
      </c>
      <c r="K34" s="20">
        <f t="shared" si="32"/>
        <v>0</v>
      </c>
      <c r="L34" s="20">
        <f t="shared" si="32"/>
        <v>0</v>
      </c>
      <c r="M34" s="20">
        <f t="shared" si="32"/>
        <v>0</v>
      </c>
      <c r="N34" s="20">
        <f t="shared" si="4"/>
        <v>0</v>
      </c>
      <c r="O34" s="20">
        <f t="shared" si="32"/>
        <v>1456586626</v>
      </c>
      <c r="P34" s="20">
        <f t="shared" si="5"/>
        <v>1442023543</v>
      </c>
      <c r="Q34" s="20">
        <f t="shared" si="32"/>
        <v>1442023543</v>
      </c>
      <c r="R34" s="20">
        <f t="shared" si="32"/>
        <v>0</v>
      </c>
      <c r="S34" s="20">
        <f t="shared" si="32"/>
        <v>0</v>
      </c>
      <c r="T34" s="20">
        <f t="shared" ref="T34:T35" si="34">O34-P34-S34</f>
        <v>14563083</v>
      </c>
      <c r="U34" s="20">
        <f t="shared" si="7"/>
        <v>1442023543</v>
      </c>
      <c r="V34" s="20">
        <f t="shared" si="16"/>
        <v>0</v>
      </c>
      <c r="W34" s="20">
        <f t="shared" si="9"/>
        <v>3774229321</v>
      </c>
    </row>
    <row r="35" spans="1:23" s="21" customFormat="1" ht="36" customHeight="1">
      <c r="A35" s="1">
        <v>1</v>
      </c>
      <c r="B35" s="62" t="s">
        <v>165</v>
      </c>
      <c r="C35" s="22"/>
      <c r="D35" s="98">
        <f>D36</f>
        <v>215014000</v>
      </c>
      <c r="E35" s="20">
        <f>E36</f>
        <v>158014000</v>
      </c>
      <c r="F35" s="20">
        <f t="shared" ref="F35:S35" si="35">F36</f>
        <v>0</v>
      </c>
      <c r="G35" s="20">
        <f t="shared" si="35"/>
        <v>0</v>
      </c>
      <c r="H35" s="20">
        <f t="shared" si="35"/>
        <v>0</v>
      </c>
      <c r="I35" s="20">
        <f t="shared" si="35"/>
        <v>0</v>
      </c>
      <c r="J35" s="20">
        <f t="shared" si="33"/>
        <v>0</v>
      </c>
      <c r="K35" s="20">
        <f t="shared" si="35"/>
        <v>0</v>
      </c>
      <c r="L35" s="20">
        <f t="shared" si="35"/>
        <v>0</v>
      </c>
      <c r="M35" s="20">
        <f t="shared" si="35"/>
        <v>0</v>
      </c>
      <c r="N35" s="20">
        <f t="shared" si="4"/>
        <v>0</v>
      </c>
      <c r="O35" s="20">
        <f t="shared" si="35"/>
        <v>57000000</v>
      </c>
      <c r="P35" s="20">
        <f t="shared" si="5"/>
        <v>57000000</v>
      </c>
      <c r="Q35" s="20">
        <f t="shared" si="35"/>
        <v>57000000</v>
      </c>
      <c r="R35" s="20">
        <f t="shared" si="35"/>
        <v>0</v>
      </c>
      <c r="S35" s="20">
        <f t="shared" si="35"/>
        <v>0</v>
      </c>
      <c r="T35" s="20">
        <f t="shared" si="34"/>
        <v>0</v>
      </c>
      <c r="U35" s="20">
        <f t="shared" si="7"/>
        <v>57000000</v>
      </c>
      <c r="V35" s="20">
        <f t="shared" si="16"/>
        <v>0</v>
      </c>
      <c r="W35" s="20">
        <f t="shared" si="9"/>
        <v>215014000</v>
      </c>
    </row>
    <row r="36" spans="1:23" ht="36" customHeight="1">
      <c r="A36" s="16">
        <v>1.1000000000000001</v>
      </c>
      <c r="B36" s="63" t="s">
        <v>166</v>
      </c>
      <c r="C36" s="64" t="s">
        <v>167</v>
      </c>
      <c r="D36" s="99">
        <v>215014000</v>
      </c>
      <c r="E36" s="11">
        <v>158014000</v>
      </c>
      <c r="F36" s="11"/>
      <c r="G36" s="11"/>
      <c r="H36" s="11"/>
      <c r="I36" s="11"/>
      <c r="J36" s="20">
        <f>K36+L36</f>
        <v>0</v>
      </c>
      <c r="K36" s="11"/>
      <c r="L36" s="11"/>
      <c r="M36" s="11"/>
      <c r="N36" s="20">
        <f t="shared" si="4"/>
        <v>0</v>
      </c>
      <c r="O36" s="11">
        <v>57000000</v>
      </c>
      <c r="P36" s="11">
        <f t="shared" si="5"/>
        <v>57000000</v>
      </c>
      <c r="Q36" s="11">
        <v>57000000</v>
      </c>
      <c r="R36" s="11"/>
      <c r="S36" s="11"/>
      <c r="T36" s="11">
        <f>O36-P36-S36</f>
        <v>0</v>
      </c>
      <c r="U36" s="11">
        <f t="shared" si="7"/>
        <v>57000000</v>
      </c>
      <c r="V36" s="11">
        <f t="shared" si="16"/>
        <v>0</v>
      </c>
      <c r="W36" s="11">
        <f t="shared" si="9"/>
        <v>215014000</v>
      </c>
    </row>
    <row r="37" spans="1:23" s="21" customFormat="1" ht="36" customHeight="1">
      <c r="A37" s="1">
        <v>2</v>
      </c>
      <c r="B37" s="62" t="s">
        <v>156</v>
      </c>
      <c r="C37" s="22"/>
      <c r="D37" s="98">
        <f>D38+D39</f>
        <v>2180000000</v>
      </c>
      <c r="E37" s="20">
        <f>E38+E39</f>
        <v>738391778</v>
      </c>
      <c r="F37" s="20">
        <f t="shared" ref="F37:S37" si="36">F38+F39</f>
        <v>0</v>
      </c>
      <c r="G37" s="20">
        <f t="shared" si="36"/>
        <v>0</v>
      </c>
      <c r="H37" s="20">
        <f t="shared" si="36"/>
        <v>0</v>
      </c>
      <c r="I37" s="20">
        <f t="shared" si="36"/>
        <v>0</v>
      </c>
      <c r="J37" s="20">
        <f>K37+L37</f>
        <v>0</v>
      </c>
      <c r="K37" s="20">
        <f t="shared" si="36"/>
        <v>0</v>
      </c>
      <c r="L37" s="20">
        <f t="shared" si="36"/>
        <v>0</v>
      </c>
      <c r="M37" s="20">
        <f t="shared" si="36"/>
        <v>0</v>
      </c>
      <c r="N37" s="20">
        <f t="shared" si="4"/>
        <v>0</v>
      </c>
      <c r="O37" s="20">
        <f t="shared" si="36"/>
        <v>214640222</v>
      </c>
      <c r="P37" s="20">
        <f t="shared" si="5"/>
        <v>214640222</v>
      </c>
      <c r="Q37" s="20">
        <f t="shared" si="36"/>
        <v>214640222</v>
      </c>
      <c r="R37" s="20">
        <f t="shared" si="36"/>
        <v>0</v>
      </c>
      <c r="S37" s="20">
        <f t="shared" si="36"/>
        <v>0</v>
      </c>
      <c r="T37" s="20">
        <f>O37-P37-S37</f>
        <v>0</v>
      </c>
      <c r="U37" s="20">
        <f t="shared" si="7"/>
        <v>214640222</v>
      </c>
      <c r="V37" s="20">
        <f t="shared" si="16"/>
        <v>0</v>
      </c>
      <c r="W37" s="20">
        <f t="shared" si="9"/>
        <v>953032000</v>
      </c>
    </row>
    <row r="38" spans="1:23" ht="36" customHeight="1">
      <c r="A38" s="16">
        <v>2.1</v>
      </c>
      <c r="B38" s="63" t="s">
        <v>168</v>
      </c>
      <c r="C38" s="64" t="s">
        <v>169</v>
      </c>
      <c r="D38" s="99">
        <v>1000000000</v>
      </c>
      <c r="E38" s="11">
        <v>672269778</v>
      </c>
      <c r="F38" s="11"/>
      <c r="G38" s="11"/>
      <c r="H38" s="11"/>
      <c r="I38" s="11"/>
      <c r="J38" s="20">
        <f>K38+L38</f>
        <v>0</v>
      </c>
      <c r="K38" s="11"/>
      <c r="L38" s="11"/>
      <c r="M38" s="11"/>
      <c r="N38" s="20">
        <f t="shared" si="4"/>
        <v>0</v>
      </c>
      <c r="O38" s="11">
        <v>78840222</v>
      </c>
      <c r="P38" s="11">
        <f t="shared" si="5"/>
        <v>78840222</v>
      </c>
      <c r="Q38" s="11">
        <v>78840222</v>
      </c>
      <c r="R38" s="11"/>
      <c r="S38" s="11"/>
      <c r="T38" s="11">
        <f>O38-P38-S38</f>
        <v>0</v>
      </c>
      <c r="U38" s="11">
        <f t="shared" si="7"/>
        <v>78840222</v>
      </c>
      <c r="V38" s="11">
        <f t="shared" si="16"/>
        <v>0</v>
      </c>
      <c r="W38" s="11">
        <f t="shared" si="9"/>
        <v>751110000</v>
      </c>
    </row>
    <row r="39" spans="1:23" ht="36" customHeight="1">
      <c r="A39" s="16">
        <v>2.2000000000000002</v>
      </c>
      <c r="B39" s="17" t="s">
        <v>170</v>
      </c>
      <c r="C39" s="15" t="s">
        <v>171</v>
      </c>
      <c r="D39" s="99">
        <v>1180000000</v>
      </c>
      <c r="E39" s="11">
        <v>66122000</v>
      </c>
      <c r="F39" s="11"/>
      <c r="G39" s="11"/>
      <c r="H39" s="11"/>
      <c r="I39" s="11"/>
      <c r="J39" s="20">
        <f t="shared" ref="J39" si="37">K39+L39</f>
        <v>0</v>
      </c>
      <c r="K39" s="11"/>
      <c r="L39" s="11"/>
      <c r="M39" s="11"/>
      <c r="N39" s="20">
        <f t="shared" si="4"/>
        <v>0</v>
      </c>
      <c r="O39" s="11">
        <v>135800000</v>
      </c>
      <c r="P39" s="11">
        <f t="shared" si="5"/>
        <v>135800000</v>
      </c>
      <c r="Q39" s="11">
        <v>135800000</v>
      </c>
      <c r="R39" s="11"/>
      <c r="S39" s="11"/>
      <c r="T39" s="11">
        <f t="shared" ref="T39:T102" si="38">O39-P39-S39</f>
        <v>0</v>
      </c>
      <c r="U39" s="11">
        <f t="shared" si="7"/>
        <v>135800000</v>
      </c>
      <c r="V39" s="11">
        <f t="shared" si="16"/>
        <v>0</v>
      </c>
      <c r="W39" s="11">
        <f t="shared" si="9"/>
        <v>201922000</v>
      </c>
    </row>
    <row r="40" spans="1:23" s="21" customFormat="1" ht="36" customHeight="1">
      <c r="A40" s="1">
        <v>3</v>
      </c>
      <c r="B40" s="62" t="s">
        <v>148</v>
      </c>
      <c r="C40" s="22"/>
      <c r="D40" s="98">
        <f>D41</f>
        <v>1076150000</v>
      </c>
      <c r="E40" s="20">
        <f>E41</f>
        <v>108000000</v>
      </c>
      <c r="F40" s="20">
        <f t="shared" ref="F40:S40" si="39">F41</f>
        <v>0</v>
      </c>
      <c r="G40" s="20">
        <f t="shared" si="39"/>
        <v>0</v>
      </c>
      <c r="H40" s="20">
        <f t="shared" si="39"/>
        <v>0</v>
      </c>
      <c r="I40" s="20">
        <f t="shared" si="39"/>
        <v>0</v>
      </c>
      <c r="J40" s="20">
        <f>K40+L40</f>
        <v>0</v>
      </c>
      <c r="K40" s="20">
        <f t="shared" si="39"/>
        <v>0</v>
      </c>
      <c r="L40" s="20">
        <f t="shared" si="39"/>
        <v>0</v>
      </c>
      <c r="M40" s="20">
        <f t="shared" si="39"/>
        <v>0</v>
      </c>
      <c r="N40" s="20">
        <f t="shared" si="4"/>
        <v>0</v>
      </c>
      <c r="O40" s="20">
        <f t="shared" si="39"/>
        <v>3200000</v>
      </c>
      <c r="P40" s="20">
        <f t="shared" si="5"/>
        <v>3200000</v>
      </c>
      <c r="Q40" s="20">
        <f t="shared" si="39"/>
        <v>3200000</v>
      </c>
      <c r="R40" s="20">
        <f t="shared" si="39"/>
        <v>0</v>
      </c>
      <c r="S40" s="20">
        <f t="shared" si="39"/>
        <v>0</v>
      </c>
      <c r="T40" s="20">
        <f t="shared" si="38"/>
        <v>0</v>
      </c>
      <c r="U40" s="20">
        <f t="shared" si="7"/>
        <v>3200000</v>
      </c>
      <c r="V40" s="20">
        <f t="shared" si="16"/>
        <v>0</v>
      </c>
      <c r="W40" s="20">
        <f t="shared" si="9"/>
        <v>111200000</v>
      </c>
    </row>
    <row r="41" spans="1:23" ht="36" customHeight="1">
      <c r="A41" s="16">
        <v>3.1</v>
      </c>
      <c r="B41" s="17" t="s">
        <v>172</v>
      </c>
      <c r="C41" s="15" t="s">
        <v>173</v>
      </c>
      <c r="D41" s="99">
        <v>1076150000</v>
      </c>
      <c r="E41" s="11">
        <v>108000000</v>
      </c>
      <c r="F41" s="11"/>
      <c r="G41" s="11"/>
      <c r="H41" s="11"/>
      <c r="I41" s="11"/>
      <c r="J41" s="20">
        <f>K41+L41</f>
        <v>0</v>
      </c>
      <c r="K41" s="11"/>
      <c r="L41" s="11"/>
      <c r="M41" s="11"/>
      <c r="N41" s="20">
        <f t="shared" si="4"/>
        <v>0</v>
      </c>
      <c r="O41" s="11">
        <v>3200000</v>
      </c>
      <c r="P41" s="11">
        <f t="shared" si="5"/>
        <v>3200000</v>
      </c>
      <c r="Q41" s="11">
        <v>3200000</v>
      </c>
      <c r="R41" s="11"/>
      <c r="S41" s="11"/>
      <c r="T41" s="11">
        <f t="shared" si="38"/>
        <v>0</v>
      </c>
      <c r="U41" s="11">
        <f t="shared" si="7"/>
        <v>3200000</v>
      </c>
      <c r="V41" s="11">
        <f t="shared" si="16"/>
        <v>0</v>
      </c>
      <c r="W41" s="11">
        <f t="shared" si="9"/>
        <v>111200000</v>
      </c>
    </row>
    <row r="42" spans="1:23" s="21" customFormat="1" ht="36" customHeight="1">
      <c r="A42" s="1">
        <v>4</v>
      </c>
      <c r="B42" s="62" t="s">
        <v>161</v>
      </c>
      <c r="C42" s="22"/>
      <c r="D42" s="98">
        <f>D43+D44</f>
        <v>1700000000</v>
      </c>
      <c r="E42" s="20">
        <f>E43+E44</f>
        <v>172800000</v>
      </c>
      <c r="F42" s="20">
        <f t="shared" ref="F42:S42" si="40">F43+F44</f>
        <v>0</v>
      </c>
      <c r="G42" s="20">
        <f t="shared" si="40"/>
        <v>0</v>
      </c>
      <c r="H42" s="20">
        <f t="shared" si="40"/>
        <v>0</v>
      </c>
      <c r="I42" s="20">
        <f t="shared" si="40"/>
        <v>0</v>
      </c>
      <c r="J42" s="20">
        <f>K42+L42</f>
        <v>0</v>
      </c>
      <c r="K42" s="20">
        <f t="shared" si="40"/>
        <v>0</v>
      </c>
      <c r="L42" s="20">
        <f t="shared" si="40"/>
        <v>0</v>
      </c>
      <c r="M42" s="20">
        <f t="shared" si="40"/>
        <v>0</v>
      </c>
      <c r="N42" s="20">
        <f t="shared" si="4"/>
        <v>0</v>
      </c>
      <c r="O42" s="20">
        <f t="shared" si="40"/>
        <v>514950000</v>
      </c>
      <c r="P42" s="20">
        <f t="shared" si="5"/>
        <v>508016000</v>
      </c>
      <c r="Q42" s="20">
        <f t="shared" si="40"/>
        <v>508016000</v>
      </c>
      <c r="R42" s="20">
        <f t="shared" si="40"/>
        <v>0</v>
      </c>
      <c r="S42" s="20">
        <f t="shared" si="40"/>
        <v>0</v>
      </c>
      <c r="T42" s="20">
        <f t="shared" si="38"/>
        <v>6934000</v>
      </c>
      <c r="U42" s="20">
        <f t="shared" si="7"/>
        <v>508016000</v>
      </c>
      <c r="V42" s="20">
        <f t="shared" si="16"/>
        <v>0</v>
      </c>
      <c r="W42" s="20">
        <f t="shared" si="9"/>
        <v>680816000</v>
      </c>
    </row>
    <row r="43" spans="1:23" ht="36" customHeight="1">
      <c r="A43" s="16">
        <v>4.0999999999999996</v>
      </c>
      <c r="B43" s="17" t="s">
        <v>174</v>
      </c>
      <c r="C43" s="15" t="s">
        <v>175</v>
      </c>
      <c r="D43" s="99">
        <v>1200000000</v>
      </c>
      <c r="E43" s="11">
        <v>172800000</v>
      </c>
      <c r="F43" s="11"/>
      <c r="G43" s="11"/>
      <c r="H43" s="11"/>
      <c r="I43" s="11"/>
      <c r="J43" s="20">
        <f>K43+L43</f>
        <v>0</v>
      </c>
      <c r="K43" s="11"/>
      <c r="L43" s="11"/>
      <c r="M43" s="11"/>
      <c r="N43" s="20">
        <f t="shared" si="4"/>
        <v>0</v>
      </c>
      <c r="O43" s="11">
        <v>14950000</v>
      </c>
      <c r="P43" s="11">
        <f t="shared" si="5"/>
        <v>14950000</v>
      </c>
      <c r="Q43" s="11">
        <v>14950000</v>
      </c>
      <c r="R43" s="11"/>
      <c r="S43" s="11"/>
      <c r="T43" s="11">
        <f t="shared" si="38"/>
        <v>0</v>
      </c>
      <c r="U43" s="11">
        <f t="shared" si="7"/>
        <v>14950000</v>
      </c>
      <c r="V43" s="11">
        <f t="shared" si="16"/>
        <v>0</v>
      </c>
      <c r="W43" s="11">
        <f t="shared" si="9"/>
        <v>187750000</v>
      </c>
    </row>
    <row r="44" spans="1:23" ht="36" customHeight="1">
      <c r="A44" s="16">
        <v>4.2</v>
      </c>
      <c r="B44" s="17" t="s">
        <v>176</v>
      </c>
      <c r="C44" s="15" t="s">
        <v>177</v>
      </c>
      <c r="D44" s="99">
        <v>500000000</v>
      </c>
      <c r="E44" s="11"/>
      <c r="F44" s="11"/>
      <c r="G44" s="11"/>
      <c r="H44" s="11"/>
      <c r="I44" s="11"/>
      <c r="J44" s="20">
        <f t="shared" ref="J44:J107" si="41">K44+L44</f>
        <v>0</v>
      </c>
      <c r="K44" s="11"/>
      <c r="L44" s="11"/>
      <c r="M44" s="11"/>
      <c r="N44" s="20">
        <f t="shared" si="4"/>
        <v>0</v>
      </c>
      <c r="O44" s="11">
        <v>500000000</v>
      </c>
      <c r="P44" s="11">
        <f t="shared" si="5"/>
        <v>493066000</v>
      </c>
      <c r="Q44" s="11">
        <v>493066000</v>
      </c>
      <c r="R44" s="11"/>
      <c r="S44" s="11"/>
      <c r="T44" s="11">
        <f t="shared" si="38"/>
        <v>6934000</v>
      </c>
      <c r="U44" s="11">
        <f t="shared" si="7"/>
        <v>493066000</v>
      </c>
      <c r="V44" s="11">
        <f t="shared" si="16"/>
        <v>0</v>
      </c>
      <c r="W44" s="11">
        <f t="shared" si="9"/>
        <v>493066000</v>
      </c>
    </row>
    <row r="45" spans="1:23" s="21" customFormat="1" ht="36" customHeight="1">
      <c r="A45" s="1">
        <v>5</v>
      </c>
      <c r="B45" s="62" t="s">
        <v>144</v>
      </c>
      <c r="C45" s="22"/>
      <c r="D45" s="98">
        <f>D46+D47</f>
        <v>1105848000</v>
      </c>
      <c r="E45" s="20">
        <f>E46+E47</f>
        <v>1012000000</v>
      </c>
      <c r="F45" s="20">
        <f t="shared" ref="F45:S45" si="42">F46+F47</f>
        <v>0</v>
      </c>
      <c r="G45" s="20">
        <f t="shared" si="42"/>
        <v>0</v>
      </c>
      <c r="H45" s="20">
        <f t="shared" si="42"/>
        <v>0</v>
      </c>
      <c r="I45" s="20">
        <f t="shared" si="42"/>
        <v>0</v>
      </c>
      <c r="J45" s="20">
        <f t="shared" si="41"/>
        <v>0</v>
      </c>
      <c r="K45" s="20">
        <f t="shared" si="42"/>
        <v>0</v>
      </c>
      <c r="L45" s="20">
        <f t="shared" si="42"/>
        <v>0</v>
      </c>
      <c r="M45" s="20">
        <f t="shared" si="42"/>
        <v>0</v>
      </c>
      <c r="N45" s="20">
        <f t="shared" si="4"/>
        <v>0</v>
      </c>
      <c r="O45" s="20">
        <f t="shared" si="42"/>
        <v>93848000</v>
      </c>
      <c r="P45" s="20">
        <f t="shared" si="5"/>
        <v>93848000</v>
      </c>
      <c r="Q45" s="20">
        <f t="shared" si="42"/>
        <v>93848000</v>
      </c>
      <c r="R45" s="20">
        <f t="shared" si="42"/>
        <v>0</v>
      </c>
      <c r="S45" s="20">
        <f t="shared" si="42"/>
        <v>0</v>
      </c>
      <c r="T45" s="20">
        <f t="shared" si="38"/>
        <v>0</v>
      </c>
      <c r="U45" s="20">
        <f t="shared" si="7"/>
        <v>93848000</v>
      </c>
      <c r="V45" s="20">
        <f t="shared" si="16"/>
        <v>0</v>
      </c>
      <c r="W45" s="20">
        <f t="shared" si="9"/>
        <v>1105848000</v>
      </c>
    </row>
    <row r="46" spans="1:23" ht="36" customHeight="1">
      <c r="A46" s="16">
        <v>5.0999999999999996</v>
      </c>
      <c r="B46" s="17" t="s">
        <v>178</v>
      </c>
      <c r="C46" s="15" t="s">
        <v>179</v>
      </c>
      <c r="D46" s="99">
        <v>688178000</v>
      </c>
      <c r="E46" s="11">
        <v>630000000</v>
      </c>
      <c r="F46" s="11"/>
      <c r="G46" s="11"/>
      <c r="H46" s="11"/>
      <c r="I46" s="11"/>
      <c r="J46" s="20">
        <f t="shared" si="41"/>
        <v>0</v>
      </c>
      <c r="K46" s="11"/>
      <c r="L46" s="11"/>
      <c r="M46" s="11"/>
      <c r="N46" s="20">
        <f t="shared" si="4"/>
        <v>0</v>
      </c>
      <c r="O46" s="11">
        <v>58178000</v>
      </c>
      <c r="P46" s="11">
        <f t="shared" si="5"/>
        <v>58178000</v>
      </c>
      <c r="Q46" s="11">
        <v>58178000</v>
      </c>
      <c r="R46" s="11"/>
      <c r="S46" s="11"/>
      <c r="T46" s="11">
        <f t="shared" si="38"/>
        <v>0</v>
      </c>
      <c r="U46" s="11">
        <f t="shared" si="7"/>
        <v>58178000</v>
      </c>
      <c r="V46" s="11">
        <f t="shared" si="16"/>
        <v>0</v>
      </c>
      <c r="W46" s="11">
        <f t="shared" si="9"/>
        <v>688178000</v>
      </c>
    </row>
    <row r="47" spans="1:23" ht="36" customHeight="1">
      <c r="A47" s="16">
        <v>5.2</v>
      </c>
      <c r="B47" s="17" t="s">
        <v>180</v>
      </c>
      <c r="C47" s="15" t="s">
        <v>181</v>
      </c>
      <c r="D47" s="99">
        <v>417670000</v>
      </c>
      <c r="E47" s="11">
        <v>382000000</v>
      </c>
      <c r="F47" s="11"/>
      <c r="G47" s="11"/>
      <c r="H47" s="11"/>
      <c r="I47" s="11"/>
      <c r="J47" s="20">
        <f t="shared" si="41"/>
        <v>0</v>
      </c>
      <c r="K47" s="11"/>
      <c r="L47" s="11"/>
      <c r="M47" s="11"/>
      <c r="N47" s="20">
        <f t="shared" si="4"/>
        <v>0</v>
      </c>
      <c r="O47" s="11">
        <v>35670000</v>
      </c>
      <c r="P47" s="11">
        <f t="shared" si="5"/>
        <v>35670000</v>
      </c>
      <c r="Q47" s="11">
        <v>35670000</v>
      </c>
      <c r="R47" s="11"/>
      <c r="S47" s="11"/>
      <c r="T47" s="11">
        <f t="shared" si="38"/>
        <v>0</v>
      </c>
      <c r="U47" s="11">
        <f t="shared" si="7"/>
        <v>35670000</v>
      </c>
      <c r="V47" s="11">
        <f t="shared" si="16"/>
        <v>0</v>
      </c>
      <c r="W47" s="11">
        <f t="shared" si="9"/>
        <v>417670000</v>
      </c>
    </row>
    <row r="48" spans="1:23" s="21" customFormat="1" ht="36" customHeight="1">
      <c r="A48" s="1">
        <v>6</v>
      </c>
      <c r="B48" s="62" t="s">
        <v>184</v>
      </c>
      <c r="C48" s="22"/>
      <c r="D48" s="98">
        <f>D49+D50+D51</f>
        <v>3345000000</v>
      </c>
      <c r="E48" s="20">
        <f>E49+E50+E51</f>
        <v>143000000</v>
      </c>
      <c r="F48" s="20">
        <f t="shared" ref="F48:S48" si="43">F49+F50+F51</f>
        <v>0</v>
      </c>
      <c r="G48" s="20">
        <f t="shared" si="43"/>
        <v>0</v>
      </c>
      <c r="H48" s="20">
        <f t="shared" si="43"/>
        <v>0</v>
      </c>
      <c r="I48" s="20">
        <f t="shared" si="43"/>
        <v>0</v>
      </c>
      <c r="J48" s="20">
        <f t="shared" si="41"/>
        <v>0</v>
      </c>
      <c r="K48" s="20">
        <f t="shared" si="43"/>
        <v>0</v>
      </c>
      <c r="L48" s="20">
        <f t="shared" si="43"/>
        <v>0</v>
      </c>
      <c r="M48" s="20">
        <f t="shared" si="43"/>
        <v>0</v>
      </c>
      <c r="N48" s="20">
        <f t="shared" si="4"/>
        <v>0</v>
      </c>
      <c r="O48" s="20">
        <f t="shared" si="43"/>
        <v>402970083</v>
      </c>
      <c r="P48" s="20">
        <f t="shared" si="5"/>
        <v>395341000</v>
      </c>
      <c r="Q48" s="20">
        <f t="shared" si="43"/>
        <v>395341000</v>
      </c>
      <c r="R48" s="20">
        <f t="shared" si="43"/>
        <v>0</v>
      </c>
      <c r="S48" s="20">
        <f t="shared" si="43"/>
        <v>0</v>
      </c>
      <c r="T48" s="20">
        <f t="shared" si="38"/>
        <v>7629083</v>
      </c>
      <c r="U48" s="20">
        <f t="shared" si="7"/>
        <v>395341000</v>
      </c>
      <c r="V48" s="20">
        <f t="shared" si="16"/>
        <v>0</v>
      </c>
      <c r="W48" s="20">
        <f t="shared" si="9"/>
        <v>538341000</v>
      </c>
    </row>
    <row r="49" spans="1:23" ht="36" customHeight="1">
      <c r="A49" s="16">
        <v>6.1</v>
      </c>
      <c r="B49" s="17" t="s">
        <v>34</v>
      </c>
      <c r="C49" s="15" t="s">
        <v>35</v>
      </c>
      <c r="D49" s="99">
        <v>1070000000</v>
      </c>
      <c r="E49" s="11"/>
      <c r="F49" s="11"/>
      <c r="G49" s="11"/>
      <c r="H49" s="11"/>
      <c r="I49" s="11"/>
      <c r="J49" s="20">
        <f t="shared" si="41"/>
        <v>0</v>
      </c>
      <c r="K49" s="11"/>
      <c r="L49" s="11"/>
      <c r="M49" s="11"/>
      <c r="N49" s="20">
        <f t="shared" si="4"/>
        <v>0</v>
      </c>
      <c r="O49" s="11">
        <v>215470083</v>
      </c>
      <c r="P49" s="11">
        <f t="shared" si="5"/>
        <v>208887000</v>
      </c>
      <c r="Q49" s="11">
        <v>208887000</v>
      </c>
      <c r="R49" s="11"/>
      <c r="S49" s="11"/>
      <c r="T49" s="11">
        <f t="shared" si="38"/>
        <v>6583083</v>
      </c>
      <c r="U49" s="11">
        <f t="shared" si="7"/>
        <v>208887000</v>
      </c>
      <c r="V49" s="11">
        <f t="shared" si="16"/>
        <v>0</v>
      </c>
      <c r="W49" s="11">
        <f t="shared" si="9"/>
        <v>208887000</v>
      </c>
    </row>
    <row r="50" spans="1:23" ht="36" customHeight="1">
      <c r="A50" s="16">
        <v>6.2</v>
      </c>
      <c r="B50" s="17" t="s">
        <v>182</v>
      </c>
      <c r="C50" s="15" t="s">
        <v>183</v>
      </c>
      <c r="D50" s="99">
        <v>875000000</v>
      </c>
      <c r="E50" s="11"/>
      <c r="F50" s="11"/>
      <c r="G50" s="11"/>
      <c r="H50" s="11"/>
      <c r="I50" s="11"/>
      <c r="J50" s="20">
        <f t="shared" si="41"/>
        <v>0</v>
      </c>
      <c r="K50" s="11"/>
      <c r="L50" s="11"/>
      <c r="M50" s="11"/>
      <c r="N50" s="20">
        <f t="shared" si="4"/>
        <v>0</v>
      </c>
      <c r="O50" s="11">
        <v>87500000</v>
      </c>
      <c r="P50" s="11">
        <f t="shared" si="5"/>
        <v>86454000</v>
      </c>
      <c r="Q50" s="11">
        <v>86454000</v>
      </c>
      <c r="R50" s="11"/>
      <c r="S50" s="11"/>
      <c r="T50" s="11">
        <f t="shared" si="38"/>
        <v>1046000</v>
      </c>
      <c r="U50" s="11">
        <f t="shared" si="7"/>
        <v>86454000</v>
      </c>
      <c r="V50" s="11">
        <f t="shared" si="16"/>
        <v>0</v>
      </c>
      <c r="W50" s="11">
        <f t="shared" si="9"/>
        <v>86454000</v>
      </c>
    </row>
    <row r="51" spans="1:23" ht="36" customHeight="1">
      <c r="A51" s="16">
        <v>6.3</v>
      </c>
      <c r="B51" s="17" t="s">
        <v>634</v>
      </c>
      <c r="C51" s="15" t="s">
        <v>635</v>
      </c>
      <c r="D51" s="99">
        <v>1400000000</v>
      </c>
      <c r="E51" s="11">
        <v>143000000</v>
      </c>
      <c r="F51" s="11"/>
      <c r="G51" s="11"/>
      <c r="H51" s="11"/>
      <c r="I51" s="11"/>
      <c r="J51" s="20">
        <f t="shared" si="41"/>
        <v>0</v>
      </c>
      <c r="K51" s="11"/>
      <c r="L51" s="11"/>
      <c r="M51" s="11"/>
      <c r="N51" s="20">
        <f t="shared" si="4"/>
        <v>0</v>
      </c>
      <c r="O51" s="11">
        <v>100000000</v>
      </c>
      <c r="P51" s="11">
        <f t="shared" si="5"/>
        <v>100000000</v>
      </c>
      <c r="Q51" s="11">
        <v>100000000</v>
      </c>
      <c r="R51" s="11"/>
      <c r="S51" s="11"/>
      <c r="T51" s="11">
        <f t="shared" si="38"/>
        <v>0</v>
      </c>
      <c r="U51" s="11">
        <f t="shared" si="7"/>
        <v>100000000</v>
      </c>
      <c r="V51" s="11">
        <f t="shared" si="16"/>
        <v>0</v>
      </c>
      <c r="W51" s="11">
        <f t="shared" si="9"/>
        <v>243000000</v>
      </c>
    </row>
    <row r="52" spans="1:23" s="21" customFormat="1" ht="36" customHeight="1">
      <c r="A52" s="1">
        <v>7</v>
      </c>
      <c r="B52" s="62" t="s">
        <v>187</v>
      </c>
      <c r="C52" s="22"/>
      <c r="D52" s="98">
        <f t="shared" ref="D52:S52" si="44">D53</f>
        <v>910000000</v>
      </c>
      <c r="E52" s="20">
        <f>E53</f>
        <v>0</v>
      </c>
      <c r="F52" s="20">
        <f t="shared" si="44"/>
        <v>0</v>
      </c>
      <c r="G52" s="20">
        <f t="shared" si="44"/>
        <v>0</v>
      </c>
      <c r="H52" s="20">
        <f t="shared" si="44"/>
        <v>0</v>
      </c>
      <c r="I52" s="20">
        <f t="shared" si="44"/>
        <v>0</v>
      </c>
      <c r="J52" s="20">
        <f t="shared" si="41"/>
        <v>0</v>
      </c>
      <c r="K52" s="20">
        <f t="shared" si="44"/>
        <v>0</v>
      </c>
      <c r="L52" s="20">
        <f t="shared" si="44"/>
        <v>0</v>
      </c>
      <c r="M52" s="20">
        <f t="shared" si="44"/>
        <v>0</v>
      </c>
      <c r="N52" s="20">
        <f t="shared" si="4"/>
        <v>0</v>
      </c>
      <c r="O52" s="20">
        <f t="shared" si="44"/>
        <v>121972000</v>
      </c>
      <c r="P52" s="20">
        <f t="shared" si="5"/>
        <v>121972000</v>
      </c>
      <c r="Q52" s="20">
        <f t="shared" si="44"/>
        <v>121972000</v>
      </c>
      <c r="R52" s="20">
        <f t="shared" si="44"/>
        <v>0</v>
      </c>
      <c r="S52" s="20">
        <f t="shared" si="44"/>
        <v>0</v>
      </c>
      <c r="T52" s="20">
        <f t="shared" si="38"/>
        <v>0</v>
      </c>
      <c r="U52" s="20">
        <f t="shared" si="7"/>
        <v>121972000</v>
      </c>
      <c r="V52" s="20">
        <f t="shared" si="16"/>
        <v>0</v>
      </c>
      <c r="W52" s="20">
        <f t="shared" si="9"/>
        <v>121972000</v>
      </c>
    </row>
    <row r="53" spans="1:23" ht="36" customHeight="1">
      <c r="A53" s="16">
        <v>7.1</v>
      </c>
      <c r="B53" s="17" t="s">
        <v>185</v>
      </c>
      <c r="C53" s="15" t="s">
        <v>186</v>
      </c>
      <c r="D53" s="99">
        <v>910000000</v>
      </c>
      <c r="E53" s="11"/>
      <c r="F53" s="11"/>
      <c r="G53" s="11"/>
      <c r="H53" s="11"/>
      <c r="I53" s="11"/>
      <c r="J53" s="20">
        <f t="shared" si="41"/>
        <v>0</v>
      </c>
      <c r="K53" s="11"/>
      <c r="L53" s="11"/>
      <c r="M53" s="11"/>
      <c r="N53" s="20">
        <f t="shared" si="4"/>
        <v>0</v>
      </c>
      <c r="O53" s="11">
        <v>121972000</v>
      </c>
      <c r="P53" s="11">
        <f t="shared" si="5"/>
        <v>121972000</v>
      </c>
      <c r="Q53" s="11">
        <v>121972000</v>
      </c>
      <c r="R53" s="11"/>
      <c r="S53" s="11"/>
      <c r="T53" s="11">
        <f t="shared" si="38"/>
        <v>0</v>
      </c>
      <c r="U53" s="11">
        <f t="shared" si="7"/>
        <v>121972000</v>
      </c>
      <c r="V53" s="11">
        <f t="shared" si="16"/>
        <v>0</v>
      </c>
      <c r="W53" s="11">
        <f t="shared" si="9"/>
        <v>121972000</v>
      </c>
    </row>
    <row r="54" spans="1:23" s="21" customFormat="1" ht="36" customHeight="1">
      <c r="A54" s="1">
        <v>8</v>
      </c>
      <c r="B54" s="2" t="s">
        <v>629</v>
      </c>
      <c r="C54" s="22"/>
      <c r="D54" s="98">
        <f t="shared" ref="D54:S54" si="45">D55</f>
        <v>2571000000</v>
      </c>
      <c r="E54" s="20">
        <f>E55</f>
        <v>0</v>
      </c>
      <c r="F54" s="20">
        <f t="shared" si="45"/>
        <v>0</v>
      </c>
      <c r="G54" s="20">
        <f t="shared" si="45"/>
        <v>0</v>
      </c>
      <c r="H54" s="20">
        <f t="shared" si="45"/>
        <v>0</v>
      </c>
      <c r="I54" s="20">
        <f t="shared" si="45"/>
        <v>0</v>
      </c>
      <c r="J54" s="20">
        <f t="shared" si="41"/>
        <v>0</v>
      </c>
      <c r="K54" s="20">
        <f t="shared" si="45"/>
        <v>0</v>
      </c>
      <c r="L54" s="20">
        <f t="shared" si="45"/>
        <v>0</v>
      </c>
      <c r="M54" s="20">
        <f t="shared" si="45"/>
        <v>0</v>
      </c>
      <c r="N54" s="20">
        <f t="shared" si="4"/>
        <v>0</v>
      </c>
      <c r="O54" s="20">
        <f t="shared" si="45"/>
        <v>48006321</v>
      </c>
      <c r="P54" s="20">
        <f t="shared" si="5"/>
        <v>48006321</v>
      </c>
      <c r="Q54" s="20">
        <f t="shared" si="45"/>
        <v>48006321</v>
      </c>
      <c r="R54" s="20">
        <f t="shared" si="45"/>
        <v>0</v>
      </c>
      <c r="S54" s="20">
        <f t="shared" si="45"/>
        <v>0</v>
      </c>
      <c r="T54" s="20">
        <f t="shared" si="38"/>
        <v>0</v>
      </c>
      <c r="U54" s="20">
        <f t="shared" si="7"/>
        <v>48006321</v>
      </c>
      <c r="V54" s="20">
        <f t="shared" si="16"/>
        <v>0</v>
      </c>
      <c r="W54" s="20">
        <f t="shared" si="9"/>
        <v>48006321</v>
      </c>
    </row>
    <row r="55" spans="1:23" ht="36" customHeight="1">
      <c r="A55" s="16">
        <v>8.1</v>
      </c>
      <c r="B55" s="17" t="s">
        <v>630</v>
      </c>
      <c r="C55" s="15" t="s">
        <v>631</v>
      </c>
      <c r="D55" s="100">
        <v>2571000000</v>
      </c>
      <c r="E55" s="11"/>
      <c r="F55" s="11"/>
      <c r="G55" s="11"/>
      <c r="H55" s="11"/>
      <c r="I55" s="11"/>
      <c r="J55" s="20">
        <f t="shared" si="41"/>
        <v>0</v>
      </c>
      <c r="K55" s="11"/>
      <c r="L55" s="11"/>
      <c r="M55" s="11"/>
      <c r="N55" s="20">
        <f t="shared" si="4"/>
        <v>0</v>
      </c>
      <c r="O55" s="11">
        <v>48006321</v>
      </c>
      <c r="P55" s="11">
        <f t="shared" si="5"/>
        <v>48006321</v>
      </c>
      <c r="Q55" s="11">
        <v>48006321</v>
      </c>
      <c r="R55" s="11"/>
      <c r="S55" s="11"/>
      <c r="T55" s="11">
        <f t="shared" si="38"/>
        <v>0</v>
      </c>
      <c r="U55" s="11">
        <f t="shared" si="7"/>
        <v>48006321</v>
      </c>
      <c r="V55" s="11">
        <f t="shared" si="16"/>
        <v>0</v>
      </c>
      <c r="W55" s="11">
        <f t="shared" si="9"/>
        <v>48006321</v>
      </c>
    </row>
    <row r="56" spans="1:23" s="21" customFormat="1" ht="36" customHeight="1">
      <c r="A56" s="1">
        <v>292</v>
      </c>
      <c r="B56" s="7" t="s">
        <v>28</v>
      </c>
      <c r="C56" s="22"/>
      <c r="D56" s="98">
        <f>D57+D61+D68+D70+D75+D77+D79+D81+D86+D97+D109+D112</f>
        <v>66639482364</v>
      </c>
      <c r="E56" s="20">
        <f>E57+E61+E68+E70+E75+E77+E79+E81+E86+E97+E109+E112</f>
        <v>25971723880</v>
      </c>
      <c r="F56" s="20">
        <f t="shared" ref="F56:S56" si="46">F57+F61+F68+F70+F75+F77+F79+F81+F86+F97+F109+F112</f>
        <v>0</v>
      </c>
      <c r="G56" s="20">
        <f t="shared" si="46"/>
        <v>0</v>
      </c>
      <c r="H56" s="20">
        <f t="shared" si="46"/>
        <v>0</v>
      </c>
      <c r="I56" s="20">
        <f t="shared" si="46"/>
        <v>0</v>
      </c>
      <c r="J56" s="20">
        <f t="shared" si="41"/>
        <v>0</v>
      </c>
      <c r="K56" s="20">
        <f t="shared" si="46"/>
        <v>0</v>
      </c>
      <c r="L56" s="20">
        <f t="shared" si="46"/>
        <v>0</v>
      </c>
      <c r="M56" s="20">
        <f t="shared" si="46"/>
        <v>0</v>
      </c>
      <c r="N56" s="20">
        <f t="shared" si="4"/>
        <v>0</v>
      </c>
      <c r="O56" s="20">
        <f t="shared" si="46"/>
        <v>3630428837</v>
      </c>
      <c r="P56" s="20">
        <f t="shared" si="5"/>
        <v>3582223845</v>
      </c>
      <c r="Q56" s="20">
        <f>Q57+Q61+Q68+Q70+Q75+Q77+Q79+Q81+Q86+Q97+Q109+Q112</f>
        <v>3582223845</v>
      </c>
      <c r="R56" s="20">
        <f t="shared" si="46"/>
        <v>0</v>
      </c>
      <c r="S56" s="20">
        <f t="shared" si="46"/>
        <v>0</v>
      </c>
      <c r="T56" s="20">
        <f t="shared" si="38"/>
        <v>48204992</v>
      </c>
      <c r="U56" s="20">
        <f t="shared" si="7"/>
        <v>3582223845</v>
      </c>
      <c r="V56" s="20">
        <f t="shared" si="16"/>
        <v>0</v>
      </c>
      <c r="W56" s="20">
        <f t="shared" si="9"/>
        <v>29553947725</v>
      </c>
    </row>
    <row r="57" spans="1:23" s="21" customFormat="1" ht="36" customHeight="1">
      <c r="A57" s="1">
        <v>1</v>
      </c>
      <c r="B57" s="62" t="s">
        <v>188</v>
      </c>
      <c r="C57" s="22"/>
      <c r="D57" s="98">
        <f>D58+D59+D60</f>
        <v>9276771000</v>
      </c>
      <c r="E57" s="20">
        <f>E58+E59+E60</f>
        <v>4779960000</v>
      </c>
      <c r="F57" s="20">
        <f t="shared" ref="F57:S57" si="47">F58+F59+F60</f>
        <v>0</v>
      </c>
      <c r="G57" s="20">
        <f t="shared" si="47"/>
        <v>0</v>
      </c>
      <c r="H57" s="20">
        <f t="shared" si="47"/>
        <v>0</v>
      </c>
      <c r="I57" s="20">
        <f t="shared" si="47"/>
        <v>0</v>
      </c>
      <c r="J57" s="20">
        <f t="shared" si="41"/>
        <v>0</v>
      </c>
      <c r="K57" s="20">
        <f t="shared" si="47"/>
        <v>0</v>
      </c>
      <c r="L57" s="20">
        <f t="shared" si="47"/>
        <v>0</v>
      </c>
      <c r="M57" s="20">
        <f t="shared" si="47"/>
        <v>0</v>
      </c>
      <c r="N57" s="20">
        <f t="shared" si="4"/>
        <v>0</v>
      </c>
      <c r="O57" s="20">
        <f t="shared" si="47"/>
        <v>537423000</v>
      </c>
      <c r="P57" s="20">
        <f t="shared" si="5"/>
        <v>534767000</v>
      </c>
      <c r="Q57" s="20">
        <f>Q58+Q59+Q60</f>
        <v>534767000</v>
      </c>
      <c r="R57" s="20">
        <f t="shared" si="47"/>
        <v>0</v>
      </c>
      <c r="S57" s="20">
        <f t="shared" si="47"/>
        <v>0</v>
      </c>
      <c r="T57" s="20">
        <f t="shared" si="38"/>
        <v>2656000</v>
      </c>
      <c r="U57" s="20">
        <f t="shared" si="7"/>
        <v>534767000</v>
      </c>
      <c r="V57" s="20">
        <f t="shared" si="16"/>
        <v>0</v>
      </c>
      <c r="W57" s="20">
        <f t="shared" si="9"/>
        <v>5314727000</v>
      </c>
    </row>
    <row r="58" spans="1:23" ht="36" customHeight="1">
      <c r="A58" s="16">
        <v>1.1000000000000001</v>
      </c>
      <c r="B58" s="17" t="s">
        <v>189</v>
      </c>
      <c r="C58" s="15" t="s">
        <v>190</v>
      </c>
      <c r="D58" s="100">
        <v>1595771000</v>
      </c>
      <c r="E58" s="11">
        <v>950000000</v>
      </c>
      <c r="F58" s="11"/>
      <c r="G58" s="11"/>
      <c r="H58" s="11"/>
      <c r="I58" s="11"/>
      <c r="J58" s="20">
        <f t="shared" si="41"/>
        <v>0</v>
      </c>
      <c r="K58" s="11"/>
      <c r="L58" s="11"/>
      <c r="M58" s="11"/>
      <c r="N58" s="20">
        <f t="shared" si="4"/>
        <v>0</v>
      </c>
      <c r="O58" s="11">
        <v>437312000</v>
      </c>
      <c r="P58" s="11">
        <f t="shared" si="5"/>
        <v>434656000</v>
      </c>
      <c r="Q58" s="11">
        <v>434656000</v>
      </c>
      <c r="R58" s="11"/>
      <c r="S58" s="11"/>
      <c r="T58" s="11">
        <f t="shared" si="38"/>
        <v>2656000</v>
      </c>
      <c r="U58" s="11">
        <f t="shared" si="7"/>
        <v>434656000</v>
      </c>
      <c r="V58" s="11">
        <f t="shared" si="16"/>
        <v>0</v>
      </c>
      <c r="W58" s="11">
        <f t="shared" si="9"/>
        <v>1384656000</v>
      </c>
    </row>
    <row r="59" spans="1:23" ht="36" customHeight="1">
      <c r="A59" s="16">
        <v>1.2</v>
      </c>
      <c r="B59" s="17" t="s">
        <v>743</v>
      </c>
      <c r="C59" s="15" t="s">
        <v>191</v>
      </c>
      <c r="D59" s="100">
        <v>4163000000</v>
      </c>
      <c r="E59" s="11">
        <v>3829960000</v>
      </c>
      <c r="F59" s="11"/>
      <c r="G59" s="11"/>
      <c r="H59" s="11"/>
      <c r="I59" s="11"/>
      <c r="J59" s="20">
        <f t="shared" si="41"/>
        <v>0</v>
      </c>
      <c r="K59" s="11"/>
      <c r="L59" s="11"/>
      <c r="M59" s="11"/>
      <c r="N59" s="20">
        <f t="shared" si="4"/>
        <v>0</v>
      </c>
      <c r="O59" s="11">
        <v>90345000</v>
      </c>
      <c r="P59" s="11">
        <f t="shared" si="5"/>
        <v>90345000</v>
      </c>
      <c r="Q59" s="11">
        <v>90345000</v>
      </c>
      <c r="R59" s="11"/>
      <c r="S59" s="11"/>
      <c r="T59" s="11">
        <f t="shared" si="38"/>
        <v>0</v>
      </c>
      <c r="U59" s="11">
        <f t="shared" si="7"/>
        <v>90345000</v>
      </c>
      <c r="V59" s="11">
        <f t="shared" si="16"/>
        <v>0</v>
      </c>
      <c r="W59" s="11">
        <f t="shared" si="9"/>
        <v>3920305000</v>
      </c>
    </row>
    <row r="60" spans="1:23" ht="60" customHeight="1">
      <c r="A60" s="16">
        <v>1.3</v>
      </c>
      <c r="B60" s="17" t="s">
        <v>192</v>
      </c>
      <c r="C60" s="15" t="s">
        <v>193</v>
      </c>
      <c r="D60" s="100">
        <v>3518000000</v>
      </c>
      <c r="E60" s="11"/>
      <c r="F60" s="11"/>
      <c r="G60" s="11"/>
      <c r="H60" s="11"/>
      <c r="I60" s="11"/>
      <c r="J60" s="20">
        <f t="shared" si="41"/>
        <v>0</v>
      </c>
      <c r="K60" s="11"/>
      <c r="L60" s="11"/>
      <c r="M60" s="11"/>
      <c r="N60" s="20">
        <f t="shared" si="4"/>
        <v>0</v>
      </c>
      <c r="O60" s="11">
        <v>9766000</v>
      </c>
      <c r="P60" s="11">
        <f t="shared" si="5"/>
        <v>9766000</v>
      </c>
      <c r="Q60" s="11">
        <v>9766000</v>
      </c>
      <c r="R60" s="11"/>
      <c r="S60" s="11"/>
      <c r="T60" s="11">
        <f t="shared" si="38"/>
        <v>0</v>
      </c>
      <c r="U60" s="11">
        <f t="shared" si="7"/>
        <v>9766000</v>
      </c>
      <c r="V60" s="11">
        <f t="shared" si="16"/>
        <v>0</v>
      </c>
      <c r="W60" s="11">
        <f t="shared" si="9"/>
        <v>9766000</v>
      </c>
    </row>
    <row r="61" spans="1:23" s="21" customFormat="1" ht="36" customHeight="1">
      <c r="A61" s="1">
        <v>2</v>
      </c>
      <c r="B61" s="62" t="s">
        <v>144</v>
      </c>
      <c r="C61" s="22"/>
      <c r="D61" s="98">
        <f>SUM(D62:D67)</f>
        <v>6815000000</v>
      </c>
      <c r="E61" s="20">
        <f>SUM(E62:E67)</f>
        <v>1015674000</v>
      </c>
      <c r="F61" s="20">
        <f t="shared" ref="F61:S61" si="48">SUM(F62:F67)</f>
        <v>0</v>
      </c>
      <c r="G61" s="20">
        <f t="shared" si="48"/>
        <v>0</v>
      </c>
      <c r="H61" s="20">
        <f t="shared" si="48"/>
        <v>0</v>
      </c>
      <c r="I61" s="20">
        <f t="shared" si="48"/>
        <v>0</v>
      </c>
      <c r="J61" s="20">
        <f t="shared" si="41"/>
        <v>0</v>
      </c>
      <c r="K61" s="20">
        <f t="shared" si="48"/>
        <v>0</v>
      </c>
      <c r="L61" s="20">
        <f t="shared" si="48"/>
        <v>0</v>
      </c>
      <c r="M61" s="20">
        <f t="shared" si="48"/>
        <v>0</v>
      </c>
      <c r="N61" s="20">
        <f t="shared" si="4"/>
        <v>0</v>
      </c>
      <c r="O61" s="20">
        <f t="shared" si="48"/>
        <v>465300000</v>
      </c>
      <c r="P61" s="20">
        <f t="shared" si="5"/>
        <v>461756000</v>
      </c>
      <c r="Q61" s="20">
        <f>SUM(Q62:Q67)</f>
        <v>461756000</v>
      </c>
      <c r="R61" s="20">
        <f t="shared" si="48"/>
        <v>0</v>
      </c>
      <c r="S61" s="20">
        <f t="shared" si="48"/>
        <v>0</v>
      </c>
      <c r="T61" s="20">
        <f t="shared" si="38"/>
        <v>3544000</v>
      </c>
      <c r="U61" s="20">
        <f t="shared" si="7"/>
        <v>461756000</v>
      </c>
      <c r="V61" s="20">
        <f t="shared" si="16"/>
        <v>0</v>
      </c>
      <c r="W61" s="20">
        <f t="shared" si="9"/>
        <v>1477430000</v>
      </c>
    </row>
    <row r="62" spans="1:23" ht="36" customHeight="1">
      <c r="A62" s="16">
        <v>2.1</v>
      </c>
      <c r="B62" s="14" t="s">
        <v>194</v>
      </c>
      <c r="C62" s="65" t="s">
        <v>195</v>
      </c>
      <c r="D62" s="100">
        <v>1000000000</v>
      </c>
      <c r="E62" s="11">
        <v>41000000</v>
      </c>
      <c r="F62" s="11"/>
      <c r="G62" s="11"/>
      <c r="H62" s="11"/>
      <c r="I62" s="11"/>
      <c r="J62" s="20">
        <f t="shared" si="41"/>
        <v>0</v>
      </c>
      <c r="K62" s="11"/>
      <c r="L62" s="11"/>
      <c r="M62" s="11"/>
      <c r="N62" s="20">
        <f t="shared" si="4"/>
        <v>0</v>
      </c>
      <c r="O62" s="11">
        <v>77100000</v>
      </c>
      <c r="P62" s="11">
        <f t="shared" si="5"/>
        <v>77100000</v>
      </c>
      <c r="Q62" s="11">
        <v>77100000</v>
      </c>
      <c r="R62" s="11"/>
      <c r="S62" s="11"/>
      <c r="T62" s="11">
        <f t="shared" si="38"/>
        <v>0</v>
      </c>
      <c r="U62" s="11">
        <f t="shared" si="7"/>
        <v>77100000</v>
      </c>
      <c r="V62" s="11">
        <f t="shared" si="16"/>
        <v>0</v>
      </c>
      <c r="W62" s="11">
        <f t="shared" si="9"/>
        <v>118100000</v>
      </c>
    </row>
    <row r="63" spans="1:23" ht="36" customHeight="1">
      <c r="A63" s="8" t="s">
        <v>527</v>
      </c>
      <c r="B63" s="9" t="s">
        <v>196</v>
      </c>
      <c r="C63" s="10" t="s">
        <v>197</v>
      </c>
      <c r="D63" s="100">
        <v>1270000000</v>
      </c>
      <c r="E63" s="11">
        <v>254000000</v>
      </c>
      <c r="F63" s="11"/>
      <c r="G63" s="11"/>
      <c r="H63" s="11"/>
      <c r="I63" s="11"/>
      <c r="J63" s="20">
        <f t="shared" si="41"/>
        <v>0</v>
      </c>
      <c r="K63" s="11"/>
      <c r="L63" s="11"/>
      <c r="M63" s="11"/>
      <c r="N63" s="20">
        <f t="shared" si="4"/>
        <v>0</v>
      </c>
      <c r="O63" s="11">
        <v>83100000</v>
      </c>
      <c r="P63" s="11">
        <f t="shared" si="5"/>
        <v>83100000</v>
      </c>
      <c r="Q63" s="11">
        <v>83100000</v>
      </c>
      <c r="R63" s="11"/>
      <c r="S63" s="11"/>
      <c r="T63" s="11">
        <f t="shared" si="38"/>
        <v>0</v>
      </c>
      <c r="U63" s="11">
        <f t="shared" si="7"/>
        <v>83100000</v>
      </c>
      <c r="V63" s="11">
        <f t="shared" si="16"/>
        <v>0</v>
      </c>
      <c r="W63" s="11">
        <f t="shared" si="9"/>
        <v>337100000</v>
      </c>
    </row>
    <row r="64" spans="1:23" ht="36" customHeight="1">
      <c r="A64" s="66">
        <v>2.2999999999999998</v>
      </c>
      <c r="B64" s="17" t="s">
        <v>198</v>
      </c>
      <c r="C64" s="15" t="s">
        <v>199</v>
      </c>
      <c r="D64" s="100">
        <v>1200000000</v>
      </c>
      <c r="E64" s="11">
        <v>267366000</v>
      </c>
      <c r="F64" s="11"/>
      <c r="G64" s="11"/>
      <c r="H64" s="11"/>
      <c r="I64" s="11"/>
      <c r="J64" s="20">
        <f t="shared" si="41"/>
        <v>0</v>
      </c>
      <c r="K64" s="11"/>
      <c r="L64" s="11"/>
      <c r="M64" s="11"/>
      <c r="N64" s="20">
        <f t="shared" si="4"/>
        <v>0</v>
      </c>
      <c r="O64" s="11">
        <v>61100000</v>
      </c>
      <c r="P64" s="11">
        <f t="shared" si="5"/>
        <v>61100000</v>
      </c>
      <c r="Q64" s="11">
        <v>61100000</v>
      </c>
      <c r="R64" s="11"/>
      <c r="S64" s="11"/>
      <c r="T64" s="11">
        <f t="shared" si="38"/>
        <v>0</v>
      </c>
      <c r="U64" s="11">
        <f t="shared" si="7"/>
        <v>61100000</v>
      </c>
      <c r="V64" s="11">
        <f t="shared" si="16"/>
        <v>0</v>
      </c>
      <c r="W64" s="11">
        <f t="shared" si="9"/>
        <v>328466000</v>
      </c>
    </row>
    <row r="65" spans="1:23" ht="36" customHeight="1">
      <c r="A65" s="8" t="s">
        <v>531</v>
      </c>
      <c r="B65" s="67" t="s">
        <v>763</v>
      </c>
      <c r="C65" s="8" t="s">
        <v>200</v>
      </c>
      <c r="D65" s="100">
        <v>1400000000</v>
      </c>
      <c r="E65" s="11">
        <v>280000000</v>
      </c>
      <c r="F65" s="11"/>
      <c r="G65" s="11"/>
      <c r="H65" s="11"/>
      <c r="I65" s="11"/>
      <c r="J65" s="20">
        <f t="shared" si="41"/>
        <v>0</v>
      </c>
      <c r="K65" s="11"/>
      <c r="L65" s="11"/>
      <c r="M65" s="11"/>
      <c r="N65" s="20">
        <f t="shared" si="4"/>
        <v>0</v>
      </c>
      <c r="O65" s="11">
        <v>57100000</v>
      </c>
      <c r="P65" s="11">
        <f t="shared" si="5"/>
        <v>57100000</v>
      </c>
      <c r="Q65" s="11">
        <v>57100000</v>
      </c>
      <c r="R65" s="11"/>
      <c r="S65" s="11"/>
      <c r="T65" s="11">
        <f t="shared" si="38"/>
        <v>0</v>
      </c>
      <c r="U65" s="11">
        <f t="shared" si="7"/>
        <v>57100000</v>
      </c>
      <c r="V65" s="11">
        <f t="shared" si="16"/>
        <v>0</v>
      </c>
      <c r="W65" s="11">
        <f t="shared" si="9"/>
        <v>337100000</v>
      </c>
    </row>
    <row r="66" spans="1:23" ht="36" customHeight="1">
      <c r="A66" s="16">
        <v>2.5</v>
      </c>
      <c r="B66" s="17" t="s">
        <v>201</v>
      </c>
      <c r="C66" s="15" t="s">
        <v>202</v>
      </c>
      <c r="D66" s="100">
        <v>875000000</v>
      </c>
      <c r="E66" s="11"/>
      <c r="F66" s="11"/>
      <c r="G66" s="11"/>
      <c r="H66" s="11"/>
      <c r="I66" s="11"/>
      <c r="J66" s="20">
        <f t="shared" si="41"/>
        <v>0</v>
      </c>
      <c r="K66" s="11"/>
      <c r="L66" s="11"/>
      <c r="M66" s="11"/>
      <c r="N66" s="20">
        <f t="shared" si="4"/>
        <v>0</v>
      </c>
      <c r="O66" s="11">
        <v>87500000</v>
      </c>
      <c r="P66" s="11">
        <f t="shared" si="5"/>
        <v>83956000</v>
      </c>
      <c r="Q66" s="11">
        <v>83956000</v>
      </c>
      <c r="R66" s="11"/>
      <c r="S66" s="11"/>
      <c r="T66" s="11">
        <f t="shared" si="38"/>
        <v>3544000</v>
      </c>
      <c r="U66" s="11">
        <f t="shared" si="7"/>
        <v>83956000</v>
      </c>
      <c r="V66" s="11">
        <f t="shared" si="16"/>
        <v>0</v>
      </c>
      <c r="W66" s="11">
        <f t="shared" si="9"/>
        <v>83956000</v>
      </c>
    </row>
    <row r="67" spans="1:23" ht="36" customHeight="1">
      <c r="A67" s="66">
        <v>2.6</v>
      </c>
      <c r="B67" s="9" t="s">
        <v>636</v>
      </c>
      <c r="C67" s="10" t="s">
        <v>637</v>
      </c>
      <c r="D67" s="100">
        <v>1070000000</v>
      </c>
      <c r="E67" s="11">
        <v>173308000</v>
      </c>
      <c r="F67" s="11"/>
      <c r="G67" s="11"/>
      <c r="H67" s="11"/>
      <c r="I67" s="11"/>
      <c r="J67" s="20">
        <f t="shared" si="41"/>
        <v>0</v>
      </c>
      <c r="K67" s="11"/>
      <c r="L67" s="11"/>
      <c r="M67" s="11"/>
      <c r="N67" s="20">
        <f t="shared" ref="N67:N130" si="49">I67-J67-M67</f>
        <v>0</v>
      </c>
      <c r="O67" s="11">
        <v>99400000</v>
      </c>
      <c r="P67" s="11">
        <f t="shared" ref="P67:P109" si="50">Q67+R67</f>
        <v>99400000</v>
      </c>
      <c r="Q67" s="11">
        <v>99400000</v>
      </c>
      <c r="R67" s="11"/>
      <c r="S67" s="11"/>
      <c r="T67" s="11">
        <f t="shared" si="38"/>
        <v>0</v>
      </c>
      <c r="U67" s="11">
        <f t="shared" ref="U67:U109" si="51">H67+K67+Q67</f>
        <v>99400000</v>
      </c>
      <c r="V67" s="11">
        <f t="shared" si="16"/>
        <v>0</v>
      </c>
      <c r="W67" s="11">
        <f t="shared" ref="W67:W130" si="52">E67+J67+P67</f>
        <v>272708000</v>
      </c>
    </row>
    <row r="68" spans="1:23" s="21" customFormat="1" ht="36" customHeight="1">
      <c r="A68" s="1">
        <v>3</v>
      </c>
      <c r="B68" s="62" t="s">
        <v>156</v>
      </c>
      <c r="C68" s="22"/>
      <c r="D68" s="98">
        <f>D69</f>
        <v>2500000000</v>
      </c>
      <c r="E68" s="20">
        <f>E69</f>
        <v>675392000</v>
      </c>
      <c r="F68" s="20">
        <f t="shared" ref="F68:S68" si="53">F69</f>
        <v>0</v>
      </c>
      <c r="G68" s="20">
        <f t="shared" si="53"/>
        <v>0</v>
      </c>
      <c r="H68" s="20">
        <f t="shared" si="53"/>
        <v>0</v>
      </c>
      <c r="I68" s="20">
        <f t="shared" si="53"/>
        <v>0</v>
      </c>
      <c r="J68" s="20">
        <f t="shared" si="41"/>
        <v>0</v>
      </c>
      <c r="K68" s="20">
        <f t="shared" si="53"/>
        <v>0</v>
      </c>
      <c r="L68" s="20">
        <f t="shared" si="53"/>
        <v>0</v>
      </c>
      <c r="M68" s="20">
        <f t="shared" si="53"/>
        <v>0</v>
      </c>
      <c r="N68" s="20">
        <f t="shared" si="49"/>
        <v>0</v>
      </c>
      <c r="O68" s="20">
        <f>O69</f>
        <v>51111636</v>
      </c>
      <c r="P68" s="20">
        <f t="shared" si="50"/>
        <v>51111636</v>
      </c>
      <c r="Q68" s="20">
        <f t="shared" si="53"/>
        <v>51111636</v>
      </c>
      <c r="R68" s="20">
        <f t="shared" si="53"/>
        <v>0</v>
      </c>
      <c r="S68" s="20">
        <f t="shared" si="53"/>
        <v>0</v>
      </c>
      <c r="T68" s="20">
        <f t="shared" si="38"/>
        <v>0</v>
      </c>
      <c r="U68" s="20">
        <f t="shared" si="51"/>
        <v>51111636</v>
      </c>
      <c r="V68" s="20">
        <f t="shared" si="16"/>
        <v>0</v>
      </c>
      <c r="W68" s="20">
        <f t="shared" si="52"/>
        <v>726503636</v>
      </c>
    </row>
    <row r="69" spans="1:23" ht="57" customHeight="1">
      <c r="A69" s="16">
        <v>3.1</v>
      </c>
      <c r="B69" s="17" t="s">
        <v>203</v>
      </c>
      <c r="C69" s="15" t="s">
        <v>204</v>
      </c>
      <c r="D69" s="99">
        <v>2500000000</v>
      </c>
      <c r="E69" s="11">
        <v>675392000</v>
      </c>
      <c r="F69" s="11"/>
      <c r="G69" s="11"/>
      <c r="H69" s="11"/>
      <c r="I69" s="11"/>
      <c r="J69" s="20">
        <f t="shared" si="41"/>
        <v>0</v>
      </c>
      <c r="K69" s="11"/>
      <c r="L69" s="11"/>
      <c r="M69" s="11"/>
      <c r="N69" s="20">
        <f t="shared" si="49"/>
        <v>0</v>
      </c>
      <c r="O69" s="11">
        <v>51111636</v>
      </c>
      <c r="P69" s="11">
        <f t="shared" si="50"/>
        <v>51111636</v>
      </c>
      <c r="Q69" s="11">
        <v>51111636</v>
      </c>
      <c r="R69" s="11"/>
      <c r="S69" s="11"/>
      <c r="T69" s="11">
        <f t="shared" si="38"/>
        <v>0</v>
      </c>
      <c r="U69" s="11">
        <f t="shared" si="51"/>
        <v>51111636</v>
      </c>
      <c r="V69" s="11">
        <f t="shared" si="16"/>
        <v>0</v>
      </c>
      <c r="W69" s="11">
        <f t="shared" si="52"/>
        <v>726503636</v>
      </c>
    </row>
    <row r="70" spans="1:23" s="21" customFormat="1" ht="36" customHeight="1">
      <c r="A70" s="1">
        <v>4</v>
      </c>
      <c r="B70" s="62" t="s">
        <v>212</v>
      </c>
      <c r="C70" s="22"/>
      <c r="D70" s="98">
        <f>D71+D72+D73+D74</f>
        <v>6264000000</v>
      </c>
      <c r="E70" s="20">
        <f>E71+E72+E73+E74</f>
        <v>2292177000</v>
      </c>
      <c r="F70" s="20">
        <f t="shared" ref="F70:S70" si="54">F71+F72+F73+F74</f>
        <v>0</v>
      </c>
      <c r="G70" s="20">
        <f t="shared" si="54"/>
        <v>0</v>
      </c>
      <c r="H70" s="20">
        <f t="shared" si="54"/>
        <v>0</v>
      </c>
      <c r="I70" s="20">
        <f t="shared" si="54"/>
        <v>0</v>
      </c>
      <c r="J70" s="20">
        <f t="shared" si="41"/>
        <v>0</v>
      </c>
      <c r="K70" s="20">
        <f t="shared" si="54"/>
        <v>0</v>
      </c>
      <c r="L70" s="20">
        <f t="shared" si="54"/>
        <v>0</v>
      </c>
      <c r="M70" s="20">
        <f t="shared" si="54"/>
        <v>0</v>
      </c>
      <c r="N70" s="20">
        <f t="shared" si="49"/>
        <v>0</v>
      </c>
      <c r="O70" s="20">
        <f t="shared" si="54"/>
        <v>204029172</v>
      </c>
      <c r="P70" s="20">
        <f t="shared" si="50"/>
        <v>204029172</v>
      </c>
      <c r="Q70" s="20">
        <f>Q71+Q72+Q73+Q74</f>
        <v>204029172</v>
      </c>
      <c r="R70" s="20">
        <f t="shared" si="54"/>
        <v>0</v>
      </c>
      <c r="S70" s="20">
        <f t="shared" si="54"/>
        <v>0</v>
      </c>
      <c r="T70" s="20">
        <f t="shared" si="38"/>
        <v>0</v>
      </c>
      <c r="U70" s="20">
        <f t="shared" si="51"/>
        <v>204029172</v>
      </c>
      <c r="V70" s="20">
        <f t="shared" si="16"/>
        <v>0</v>
      </c>
      <c r="W70" s="20">
        <f t="shared" si="52"/>
        <v>2496206172</v>
      </c>
    </row>
    <row r="71" spans="1:23" ht="36" customHeight="1">
      <c r="A71" s="16">
        <v>4.0999999999999996</v>
      </c>
      <c r="B71" s="68" t="s">
        <v>761</v>
      </c>
      <c r="C71" s="10" t="s">
        <v>205</v>
      </c>
      <c r="D71" s="99">
        <v>1932000000</v>
      </c>
      <c r="E71" s="11">
        <v>546146000</v>
      </c>
      <c r="F71" s="11"/>
      <c r="G71" s="11"/>
      <c r="H71" s="11"/>
      <c r="I71" s="11"/>
      <c r="J71" s="20">
        <f t="shared" si="41"/>
        <v>0</v>
      </c>
      <c r="K71" s="11"/>
      <c r="L71" s="11"/>
      <c r="M71" s="11"/>
      <c r="N71" s="20">
        <f t="shared" si="49"/>
        <v>0</v>
      </c>
      <c r="O71" s="11">
        <v>33500000</v>
      </c>
      <c r="P71" s="11">
        <f t="shared" si="50"/>
        <v>33500000</v>
      </c>
      <c r="Q71" s="11">
        <v>33500000</v>
      </c>
      <c r="R71" s="11"/>
      <c r="S71" s="11"/>
      <c r="T71" s="11">
        <f t="shared" si="38"/>
        <v>0</v>
      </c>
      <c r="U71" s="11">
        <f t="shared" si="51"/>
        <v>33500000</v>
      </c>
      <c r="V71" s="11">
        <f t="shared" si="16"/>
        <v>0</v>
      </c>
      <c r="W71" s="11">
        <f t="shared" si="52"/>
        <v>579646000</v>
      </c>
    </row>
    <row r="72" spans="1:23" ht="36" customHeight="1">
      <c r="A72" s="66">
        <v>4.2</v>
      </c>
      <c r="B72" s="68" t="s">
        <v>206</v>
      </c>
      <c r="C72" s="10" t="s">
        <v>207</v>
      </c>
      <c r="D72" s="99">
        <v>1300000000</v>
      </c>
      <c r="E72" s="11">
        <v>454890000</v>
      </c>
      <c r="F72" s="11"/>
      <c r="G72" s="11"/>
      <c r="H72" s="11"/>
      <c r="I72" s="11"/>
      <c r="J72" s="20">
        <f t="shared" si="41"/>
        <v>0</v>
      </c>
      <c r="K72" s="11"/>
      <c r="L72" s="11"/>
      <c r="M72" s="11"/>
      <c r="N72" s="20">
        <f t="shared" si="49"/>
        <v>0</v>
      </c>
      <c r="O72" s="11">
        <v>87000000</v>
      </c>
      <c r="P72" s="11">
        <f t="shared" si="50"/>
        <v>87000000</v>
      </c>
      <c r="Q72" s="11">
        <v>87000000</v>
      </c>
      <c r="R72" s="11"/>
      <c r="S72" s="11"/>
      <c r="T72" s="11">
        <f t="shared" si="38"/>
        <v>0</v>
      </c>
      <c r="U72" s="11">
        <f t="shared" si="51"/>
        <v>87000000</v>
      </c>
      <c r="V72" s="11">
        <f t="shared" si="16"/>
        <v>0</v>
      </c>
      <c r="W72" s="11">
        <f t="shared" si="52"/>
        <v>541890000</v>
      </c>
    </row>
    <row r="73" spans="1:23" ht="36" customHeight="1">
      <c r="A73" s="66">
        <v>4.3</v>
      </c>
      <c r="B73" s="9" t="s">
        <v>208</v>
      </c>
      <c r="C73" s="15" t="s">
        <v>209</v>
      </c>
      <c r="D73" s="99">
        <v>1100000000</v>
      </c>
      <c r="E73" s="11">
        <v>452413000</v>
      </c>
      <c r="F73" s="11"/>
      <c r="G73" s="11"/>
      <c r="H73" s="11"/>
      <c r="I73" s="11"/>
      <c r="J73" s="20">
        <f t="shared" si="41"/>
        <v>0</v>
      </c>
      <c r="K73" s="11"/>
      <c r="L73" s="11"/>
      <c r="M73" s="11"/>
      <c r="N73" s="20">
        <f t="shared" si="49"/>
        <v>0</v>
      </c>
      <c r="O73" s="11">
        <v>25529172</v>
      </c>
      <c r="P73" s="11">
        <f t="shared" si="50"/>
        <v>25529172</v>
      </c>
      <c r="Q73" s="11">
        <v>25529172</v>
      </c>
      <c r="R73" s="11"/>
      <c r="S73" s="11"/>
      <c r="T73" s="11">
        <f t="shared" si="38"/>
        <v>0</v>
      </c>
      <c r="U73" s="11">
        <f t="shared" si="51"/>
        <v>25529172</v>
      </c>
      <c r="V73" s="11">
        <f t="shared" si="16"/>
        <v>0</v>
      </c>
      <c r="W73" s="11">
        <f t="shared" si="52"/>
        <v>477942172</v>
      </c>
    </row>
    <row r="74" spans="1:23" ht="36" customHeight="1">
      <c r="A74" s="8" t="s">
        <v>596</v>
      </c>
      <c r="B74" s="17" t="s">
        <v>210</v>
      </c>
      <c r="C74" s="15" t="s">
        <v>211</v>
      </c>
      <c r="D74" s="99">
        <v>1932000000</v>
      </c>
      <c r="E74" s="11">
        <v>838728000</v>
      </c>
      <c r="F74" s="11"/>
      <c r="G74" s="11"/>
      <c r="H74" s="11"/>
      <c r="I74" s="11"/>
      <c r="J74" s="20">
        <f t="shared" si="41"/>
        <v>0</v>
      </c>
      <c r="K74" s="11"/>
      <c r="L74" s="11"/>
      <c r="M74" s="11"/>
      <c r="N74" s="20">
        <f t="shared" si="49"/>
        <v>0</v>
      </c>
      <c r="O74" s="11">
        <v>58000000</v>
      </c>
      <c r="P74" s="11">
        <f t="shared" si="50"/>
        <v>58000000</v>
      </c>
      <c r="Q74" s="11">
        <v>58000000</v>
      </c>
      <c r="R74" s="11"/>
      <c r="S74" s="11"/>
      <c r="T74" s="11">
        <f t="shared" si="38"/>
        <v>0</v>
      </c>
      <c r="U74" s="11">
        <f t="shared" si="51"/>
        <v>58000000</v>
      </c>
      <c r="V74" s="11">
        <f t="shared" si="16"/>
        <v>0</v>
      </c>
      <c r="W74" s="11">
        <f t="shared" si="52"/>
        <v>896728000</v>
      </c>
    </row>
    <row r="75" spans="1:23" s="21" customFormat="1" ht="36" customHeight="1">
      <c r="A75" s="1">
        <v>5</v>
      </c>
      <c r="B75" s="62" t="s">
        <v>214</v>
      </c>
      <c r="C75" s="22"/>
      <c r="D75" s="98">
        <f>D76</f>
        <v>1100000000</v>
      </c>
      <c r="E75" s="20">
        <f>E76</f>
        <v>482447455</v>
      </c>
      <c r="F75" s="20">
        <f t="shared" ref="F75:S75" si="55">F76</f>
        <v>0</v>
      </c>
      <c r="G75" s="20">
        <f t="shared" si="55"/>
        <v>0</v>
      </c>
      <c r="H75" s="20">
        <f t="shared" si="55"/>
        <v>0</v>
      </c>
      <c r="I75" s="20">
        <f t="shared" si="55"/>
        <v>0</v>
      </c>
      <c r="J75" s="20">
        <f t="shared" si="41"/>
        <v>0</v>
      </c>
      <c r="K75" s="20">
        <f t="shared" si="55"/>
        <v>0</v>
      </c>
      <c r="L75" s="20">
        <f t="shared" si="55"/>
        <v>0</v>
      </c>
      <c r="M75" s="20">
        <f t="shared" si="55"/>
        <v>0</v>
      </c>
      <c r="N75" s="20">
        <f t="shared" si="49"/>
        <v>0</v>
      </c>
      <c r="O75" s="20">
        <f t="shared" si="55"/>
        <v>205538370</v>
      </c>
      <c r="P75" s="20">
        <f t="shared" si="50"/>
        <v>205538370</v>
      </c>
      <c r="Q75" s="20">
        <f t="shared" si="55"/>
        <v>205538370</v>
      </c>
      <c r="R75" s="20">
        <f t="shared" si="55"/>
        <v>0</v>
      </c>
      <c r="S75" s="20">
        <f t="shared" si="55"/>
        <v>0</v>
      </c>
      <c r="T75" s="20">
        <f t="shared" si="38"/>
        <v>0</v>
      </c>
      <c r="U75" s="20">
        <f t="shared" si="51"/>
        <v>205538370</v>
      </c>
      <c r="V75" s="20">
        <f t="shared" si="16"/>
        <v>0</v>
      </c>
      <c r="W75" s="20">
        <f t="shared" si="52"/>
        <v>687985825</v>
      </c>
    </row>
    <row r="76" spans="1:23" ht="36" customHeight="1">
      <c r="A76" s="16">
        <v>5.0999999999999996</v>
      </c>
      <c r="B76" s="95" t="s">
        <v>762</v>
      </c>
      <c r="C76" s="64" t="s">
        <v>213</v>
      </c>
      <c r="D76" s="99">
        <v>1100000000</v>
      </c>
      <c r="E76" s="11">
        <v>482447455</v>
      </c>
      <c r="F76" s="11"/>
      <c r="G76" s="11"/>
      <c r="H76" s="11"/>
      <c r="I76" s="11"/>
      <c r="J76" s="20">
        <f t="shared" si="41"/>
        <v>0</v>
      </c>
      <c r="K76" s="11"/>
      <c r="L76" s="11"/>
      <c r="M76" s="11"/>
      <c r="N76" s="20">
        <f t="shared" si="49"/>
        <v>0</v>
      </c>
      <c r="O76" s="11">
        <v>205538370</v>
      </c>
      <c r="P76" s="11">
        <f t="shared" si="50"/>
        <v>205538370</v>
      </c>
      <c r="Q76" s="11">
        <v>205538370</v>
      </c>
      <c r="R76" s="11"/>
      <c r="S76" s="11"/>
      <c r="T76" s="11">
        <f t="shared" si="38"/>
        <v>0</v>
      </c>
      <c r="U76" s="11">
        <f t="shared" si="51"/>
        <v>205538370</v>
      </c>
      <c r="V76" s="11">
        <f t="shared" si="16"/>
        <v>0</v>
      </c>
      <c r="W76" s="11">
        <f t="shared" si="52"/>
        <v>687985825</v>
      </c>
    </row>
    <row r="77" spans="1:23" s="21" customFormat="1" ht="36" customHeight="1">
      <c r="A77" s="1">
        <v>6</v>
      </c>
      <c r="B77" s="62" t="s">
        <v>148</v>
      </c>
      <c r="C77" s="22"/>
      <c r="D77" s="98">
        <f>D78</f>
        <v>1015923000</v>
      </c>
      <c r="E77" s="20">
        <f>E78</f>
        <v>239255000</v>
      </c>
      <c r="F77" s="20">
        <f t="shared" ref="F77:S77" si="56">F78</f>
        <v>0</v>
      </c>
      <c r="G77" s="20">
        <f t="shared" si="56"/>
        <v>0</v>
      </c>
      <c r="H77" s="20">
        <f t="shared" si="56"/>
        <v>0</v>
      </c>
      <c r="I77" s="20">
        <f t="shared" si="56"/>
        <v>0</v>
      </c>
      <c r="J77" s="20">
        <f t="shared" si="41"/>
        <v>0</v>
      </c>
      <c r="K77" s="20">
        <f t="shared" si="56"/>
        <v>0</v>
      </c>
      <c r="L77" s="20">
        <f t="shared" si="56"/>
        <v>0</v>
      </c>
      <c r="M77" s="20">
        <f t="shared" si="56"/>
        <v>0</v>
      </c>
      <c r="N77" s="20">
        <f t="shared" si="49"/>
        <v>0</v>
      </c>
      <c r="O77" s="20">
        <f t="shared" si="56"/>
        <v>23800000</v>
      </c>
      <c r="P77" s="20">
        <f t="shared" si="50"/>
        <v>23800000</v>
      </c>
      <c r="Q77" s="20">
        <f t="shared" si="56"/>
        <v>23800000</v>
      </c>
      <c r="R77" s="20">
        <f t="shared" si="56"/>
        <v>0</v>
      </c>
      <c r="S77" s="20">
        <f t="shared" si="56"/>
        <v>0</v>
      </c>
      <c r="T77" s="20">
        <f t="shared" si="38"/>
        <v>0</v>
      </c>
      <c r="U77" s="20">
        <f t="shared" si="51"/>
        <v>23800000</v>
      </c>
      <c r="V77" s="20">
        <f t="shared" si="16"/>
        <v>0</v>
      </c>
      <c r="W77" s="20">
        <f t="shared" si="52"/>
        <v>263055000</v>
      </c>
    </row>
    <row r="78" spans="1:23" ht="36" customHeight="1">
      <c r="A78" s="8" t="s">
        <v>618</v>
      </c>
      <c r="B78" s="67" t="s">
        <v>215</v>
      </c>
      <c r="C78" s="8" t="s">
        <v>216</v>
      </c>
      <c r="D78" s="100">
        <v>1015923000</v>
      </c>
      <c r="E78" s="11">
        <v>239255000</v>
      </c>
      <c r="F78" s="11"/>
      <c r="G78" s="11"/>
      <c r="H78" s="11"/>
      <c r="I78" s="11"/>
      <c r="J78" s="20">
        <f t="shared" si="41"/>
        <v>0</v>
      </c>
      <c r="K78" s="11"/>
      <c r="L78" s="11"/>
      <c r="M78" s="11"/>
      <c r="N78" s="20">
        <f t="shared" si="49"/>
        <v>0</v>
      </c>
      <c r="O78" s="11">
        <v>23800000</v>
      </c>
      <c r="P78" s="11">
        <f t="shared" si="50"/>
        <v>23800000</v>
      </c>
      <c r="Q78" s="11">
        <v>23800000</v>
      </c>
      <c r="R78" s="11"/>
      <c r="S78" s="11"/>
      <c r="T78" s="11">
        <f t="shared" si="38"/>
        <v>0</v>
      </c>
      <c r="U78" s="11">
        <f t="shared" si="51"/>
        <v>23800000</v>
      </c>
      <c r="V78" s="11">
        <f t="shared" si="16"/>
        <v>0</v>
      </c>
      <c r="W78" s="11">
        <f t="shared" si="52"/>
        <v>263055000</v>
      </c>
    </row>
    <row r="79" spans="1:23" s="21" customFormat="1" ht="36" customHeight="1">
      <c r="A79" s="1">
        <v>7</v>
      </c>
      <c r="B79" s="62" t="s">
        <v>217</v>
      </c>
      <c r="C79" s="22"/>
      <c r="D79" s="98">
        <f>D80</f>
        <v>1500000000</v>
      </c>
      <c r="E79" s="20">
        <f>E80</f>
        <v>167200000</v>
      </c>
      <c r="F79" s="20">
        <f t="shared" ref="F79:S79" si="57">F80</f>
        <v>0</v>
      </c>
      <c r="G79" s="20">
        <f t="shared" si="57"/>
        <v>0</v>
      </c>
      <c r="H79" s="20">
        <f t="shared" si="57"/>
        <v>0</v>
      </c>
      <c r="I79" s="20">
        <f t="shared" si="57"/>
        <v>0</v>
      </c>
      <c r="J79" s="20">
        <f t="shared" si="41"/>
        <v>0</v>
      </c>
      <c r="K79" s="20">
        <f t="shared" si="57"/>
        <v>0</v>
      </c>
      <c r="L79" s="20">
        <f t="shared" si="57"/>
        <v>0</v>
      </c>
      <c r="M79" s="20">
        <f t="shared" si="57"/>
        <v>0</v>
      </c>
      <c r="N79" s="20">
        <f t="shared" si="49"/>
        <v>0</v>
      </c>
      <c r="O79" s="20">
        <f t="shared" si="57"/>
        <v>199937167</v>
      </c>
      <c r="P79" s="20">
        <f t="shared" si="50"/>
        <v>199937167</v>
      </c>
      <c r="Q79" s="20">
        <f t="shared" si="57"/>
        <v>199937167</v>
      </c>
      <c r="R79" s="20">
        <f t="shared" si="57"/>
        <v>0</v>
      </c>
      <c r="S79" s="20">
        <f t="shared" si="57"/>
        <v>0</v>
      </c>
      <c r="T79" s="20">
        <f t="shared" si="38"/>
        <v>0</v>
      </c>
      <c r="U79" s="20">
        <f t="shared" si="51"/>
        <v>199937167</v>
      </c>
      <c r="V79" s="20">
        <f t="shared" si="16"/>
        <v>0</v>
      </c>
      <c r="W79" s="20">
        <f t="shared" si="52"/>
        <v>367137167</v>
      </c>
    </row>
    <row r="80" spans="1:23" ht="36" customHeight="1">
      <c r="A80" s="16">
        <v>7.1</v>
      </c>
      <c r="B80" s="17" t="s">
        <v>66</v>
      </c>
      <c r="C80" s="15" t="s">
        <v>67</v>
      </c>
      <c r="D80" s="100">
        <v>1500000000</v>
      </c>
      <c r="E80" s="11">
        <v>167200000</v>
      </c>
      <c r="F80" s="11"/>
      <c r="G80" s="11"/>
      <c r="H80" s="11"/>
      <c r="I80" s="11"/>
      <c r="J80" s="20">
        <f t="shared" si="41"/>
        <v>0</v>
      </c>
      <c r="K80" s="11"/>
      <c r="L80" s="11"/>
      <c r="M80" s="11"/>
      <c r="N80" s="20">
        <f t="shared" si="49"/>
        <v>0</v>
      </c>
      <c r="O80" s="11">
        <v>199937167</v>
      </c>
      <c r="P80" s="11">
        <f t="shared" si="50"/>
        <v>199937167</v>
      </c>
      <c r="Q80" s="11">
        <v>199937167</v>
      </c>
      <c r="R80" s="11"/>
      <c r="S80" s="11"/>
      <c r="T80" s="11">
        <f t="shared" si="38"/>
        <v>0</v>
      </c>
      <c r="U80" s="11">
        <f t="shared" si="51"/>
        <v>199937167</v>
      </c>
      <c r="V80" s="11">
        <f t="shared" si="16"/>
        <v>0</v>
      </c>
      <c r="W80" s="11">
        <f t="shared" si="52"/>
        <v>367137167</v>
      </c>
    </row>
    <row r="81" spans="1:23" s="21" customFormat="1" ht="36" customHeight="1">
      <c r="A81" s="1">
        <v>8</v>
      </c>
      <c r="B81" s="62" t="s">
        <v>165</v>
      </c>
      <c r="C81" s="22"/>
      <c r="D81" s="98">
        <f>SUM(D82:D85)</f>
        <v>1345774125</v>
      </c>
      <c r="E81" s="20">
        <f>SUM(E82:E85)</f>
        <v>1180674125</v>
      </c>
      <c r="F81" s="20">
        <f t="shared" ref="F81:S81" si="58">SUM(F82:F85)</f>
        <v>0</v>
      </c>
      <c r="G81" s="20">
        <f t="shared" si="58"/>
        <v>0</v>
      </c>
      <c r="H81" s="20">
        <f t="shared" si="58"/>
        <v>0</v>
      </c>
      <c r="I81" s="20">
        <f t="shared" si="58"/>
        <v>0</v>
      </c>
      <c r="J81" s="20">
        <f t="shared" si="41"/>
        <v>0</v>
      </c>
      <c r="K81" s="20">
        <f t="shared" si="58"/>
        <v>0</v>
      </c>
      <c r="L81" s="20">
        <f t="shared" si="58"/>
        <v>0</v>
      </c>
      <c r="M81" s="20">
        <f t="shared" si="58"/>
        <v>0</v>
      </c>
      <c r="N81" s="20">
        <f t="shared" si="49"/>
        <v>0</v>
      </c>
      <c r="O81" s="20">
        <f t="shared" si="58"/>
        <v>165100000</v>
      </c>
      <c r="P81" s="20">
        <f t="shared" si="50"/>
        <v>165100000</v>
      </c>
      <c r="Q81" s="20">
        <f t="shared" si="58"/>
        <v>165100000</v>
      </c>
      <c r="R81" s="20">
        <f t="shared" si="58"/>
        <v>0</v>
      </c>
      <c r="S81" s="20">
        <f t="shared" si="58"/>
        <v>0</v>
      </c>
      <c r="T81" s="20">
        <f t="shared" si="38"/>
        <v>0</v>
      </c>
      <c r="U81" s="20">
        <f t="shared" si="51"/>
        <v>165100000</v>
      </c>
      <c r="V81" s="20">
        <f t="shared" si="16"/>
        <v>0</v>
      </c>
      <c r="W81" s="20">
        <f t="shared" si="52"/>
        <v>1345774125</v>
      </c>
    </row>
    <row r="82" spans="1:23" ht="36" customHeight="1">
      <c r="A82" s="16">
        <v>8.1</v>
      </c>
      <c r="B82" s="17" t="s">
        <v>218</v>
      </c>
      <c r="C82" s="15" t="s">
        <v>219</v>
      </c>
      <c r="D82" s="100">
        <v>501332000</v>
      </c>
      <c r="E82" s="11">
        <v>451532000</v>
      </c>
      <c r="F82" s="11"/>
      <c r="G82" s="11"/>
      <c r="H82" s="11"/>
      <c r="I82" s="11"/>
      <c r="J82" s="20">
        <f t="shared" si="41"/>
        <v>0</v>
      </c>
      <c r="K82" s="11"/>
      <c r="L82" s="11"/>
      <c r="M82" s="11"/>
      <c r="N82" s="20">
        <f t="shared" si="49"/>
        <v>0</v>
      </c>
      <c r="O82" s="11">
        <v>49800000</v>
      </c>
      <c r="P82" s="11">
        <f t="shared" si="50"/>
        <v>49800000</v>
      </c>
      <c r="Q82" s="11">
        <v>49800000</v>
      </c>
      <c r="R82" s="11"/>
      <c r="S82" s="11"/>
      <c r="T82" s="11">
        <f t="shared" si="38"/>
        <v>0</v>
      </c>
      <c r="U82" s="11">
        <f t="shared" si="51"/>
        <v>49800000</v>
      </c>
      <c r="V82" s="11">
        <f t="shared" si="16"/>
        <v>0</v>
      </c>
      <c r="W82" s="11">
        <f t="shared" si="52"/>
        <v>501332000</v>
      </c>
    </row>
    <row r="83" spans="1:23" ht="36" customHeight="1">
      <c r="A83" s="16">
        <v>8.1999999999999993</v>
      </c>
      <c r="B83" s="17" t="s">
        <v>220</v>
      </c>
      <c r="C83" s="15" t="s">
        <v>221</v>
      </c>
      <c r="D83" s="100">
        <v>447791208</v>
      </c>
      <c r="E83" s="11">
        <v>444691208</v>
      </c>
      <c r="F83" s="11"/>
      <c r="G83" s="11"/>
      <c r="H83" s="11"/>
      <c r="I83" s="11"/>
      <c r="J83" s="20">
        <f t="shared" si="41"/>
        <v>0</v>
      </c>
      <c r="K83" s="11"/>
      <c r="L83" s="11"/>
      <c r="M83" s="11"/>
      <c r="N83" s="20">
        <f t="shared" si="49"/>
        <v>0</v>
      </c>
      <c r="O83" s="11">
        <v>3100000</v>
      </c>
      <c r="P83" s="11">
        <f t="shared" si="50"/>
        <v>3100000</v>
      </c>
      <c r="Q83" s="11">
        <v>3100000</v>
      </c>
      <c r="R83" s="11"/>
      <c r="S83" s="11"/>
      <c r="T83" s="11">
        <f t="shared" si="38"/>
        <v>0</v>
      </c>
      <c r="U83" s="11">
        <f t="shared" si="51"/>
        <v>3100000</v>
      </c>
      <c r="V83" s="11">
        <f t="shared" si="16"/>
        <v>0</v>
      </c>
      <c r="W83" s="11">
        <f t="shared" si="52"/>
        <v>447791208</v>
      </c>
    </row>
    <row r="84" spans="1:23" ht="36" customHeight="1">
      <c r="A84" s="16">
        <v>8.3000000000000007</v>
      </c>
      <c r="B84" s="17" t="s">
        <v>222</v>
      </c>
      <c r="C84" s="15" t="s">
        <v>223</v>
      </c>
      <c r="D84" s="100">
        <v>251194756</v>
      </c>
      <c r="E84" s="11">
        <v>168494756</v>
      </c>
      <c r="F84" s="11"/>
      <c r="G84" s="11"/>
      <c r="H84" s="11"/>
      <c r="I84" s="11"/>
      <c r="J84" s="20">
        <f t="shared" si="41"/>
        <v>0</v>
      </c>
      <c r="K84" s="11"/>
      <c r="L84" s="11"/>
      <c r="M84" s="11"/>
      <c r="N84" s="20">
        <f t="shared" si="49"/>
        <v>0</v>
      </c>
      <c r="O84" s="11">
        <v>82700000</v>
      </c>
      <c r="P84" s="11">
        <f t="shared" si="50"/>
        <v>82700000</v>
      </c>
      <c r="Q84" s="11">
        <v>82700000</v>
      </c>
      <c r="R84" s="11"/>
      <c r="S84" s="11"/>
      <c r="T84" s="11">
        <f t="shared" si="38"/>
        <v>0</v>
      </c>
      <c r="U84" s="11">
        <f t="shared" si="51"/>
        <v>82700000</v>
      </c>
      <c r="V84" s="11">
        <f t="shared" ref="V84:V147" si="59">F84-G84-H84+L84+R84</f>
        <v>0</v>
      </c>
      <c r="W84" s="11">
        <f t="shared" si="52"/>
        <v>251194756</v>
      </c>
    </row>
    <row r="85" spans="1:23" ht="36" customHeight="1">
      <c r="A85" s="16">
        <v>8.4</v>
      </c>
      <c r="B85" s="17" t="s">
        <v>224</v>
      </c>
      <c r="C85" s="15" t="s">
        <v>225</v>
      </c>
      <c r="D85" s="100">
        <v>145456161</v>
      </c>
      <c r="E85" s="11">
        <v>115956161</v>
      </c>
      <c r="F85" s="11"/>
      <c r="G85" s="11"/>
      <c r="H85" s="11"/>
      <c r="I85" s="11"/>
      <c r="J85" s="20">
        <f t="shared" si="41"/>
        <v>0</v>
      </c>
      <c r="K85" s="11"/>
      <c r="L85" s="11"/>
      <c r="M85" s="11"/>
      <c r="N85" s="20">
        <f t="shared" si="49"/>
        <v>0</v>
      </c>
      <c r="O85" s="11">
        <v>29500000</v>
      </c>
      <c r="P85" s="11">
        <f t="shared" si="50"/>
        <v>29500000</v>
      </c>
      <c r="Q85" s="11">
        <v>29500000</v>
      </c>
      <c r="R85" s="11"/>
      <c r="S85" s="11"/>
      <c r="T85" s="11">
        <f t="shared" si="38"/>
        <v>0</v>
      </c>
      <c r="U85" s="11">
        <f t="shared" si="51"/>
        <v>29500000</v>
      </c>
      <c r="V85" s="11">
        <f t="shared" si="59"/>
        <v>0</v>
      </c>
      <c r="W85" s="11">
        <f t="shared" si="52"/>
        <v>145456161</v>
      </c>
    </row>
    <row r="86" spans="1:23" s="21" customFormat="1" ht="36" customHeight="1">
      <c r="A86" s="1">
        <v>9</v>
      </c>
      <c r="B86" s="62" t="s">
        <v>187</v>
      </c>
      <c r="C86" s="22"/>
      <c r="D86" s="98">
        <f>SUM(D87:D96)</f>
        <v>15985000000</v>
      </c>
      <c r="E86" s="20">
        <f>SUM(E87:E96)</f>
        <v>4995680000</v>
      </c>
      <c r="F86" s="20">
        <f t="shared" ref="F86:S86" si="60">SUM(F87:F96)</f>
        <v>0</v>
      </c>
      <c r="G86" s="20">
        <f t="shared" si="60"/>
        <v>0</v>
      </c>
      <c r="H86" s="20">
        <f t="shared" si="60"/>
        <v>0</v>
      </c>
      <c r="I86" s="20">
        <f t="shared" si="60"/>
        <v>0</v>
      </c>
      <c r="J86" s="20">
        <f t="shared" si="41"/>
        <v>0</v>
      </c>
      <c r="K86" s="20">
        <f t="shared" si="60"/>
        <v>0</v>
      </c>
      <c r="L86" s="20">
        <f t="shared" si="60"/>
        <v>0</v>
      </c>
      <c r="M86" s="20">
        <f t="shared" si="60"/>
        <v>0</v>
      </c>
      <c r="N86" s="20">
        <f t="shared" si="49"/>
        <v>0</v>
      </c>
      <c r="O86" s="20">
        <f t="shared" si="60"/>
        <v>151000000</v>
      </c>
      <c r="P86" s="20">
        <f t="shared" si="50"/>
        <v>151000000</v>
      </c>
      <c r="Q86" s="20">
        <f t="shared" si="60"/>
        <v>151000000</v>
      </c>
      <c r="R86" s="20">
        <f t="shared" si="60"/>
        <v>0</v>
      </c>
      <c r="S86" s="20">
        <f t="shared" si="60"/>
        <v>0</v>
      </c>
      <c r="T86" s="20">
        <f t="shared" si="38"/>
        <v>0</v>
      </c>
      <c r="U86" s="20">
        <f t="shared" si="51"/>
        <v>151000000</v>
      </c>
      <c r="V86" s="20">
        <f t="shared" si="59"/>
        <v>0</v>
      </c>
      <c r="W86" s="20">
        <f t="shared" si="52"/>
        <v>5146680000</v>
      </c>
    </row>
    <row r="87" spans="1:23" ht="36" customHeight="1">
      <c r="A87" s="16">
        <v>9.1</v>
      </c>
      <c r="B87" s="17" t="s">
        <v>226</v>
      </c>
      <c r="C87" s="15" t="s">
        <v>227</v>
      </c>
      <c r="D87" s="100">
        <v>1275000000</v>
      </c>
      <c r="E87" s="11">
        <v>563202000</v>
      </c>
      <c r="F87" s="11"/>
      <c r="G87" s="11"/>
      <c r="H87" s="11"/>
      <c r="I87" s="11"/>
      <c r="J87" s="20">
        <f t="shared" si="41"/>
        <v>0</v>
      </c>
      <c r="K87" s="11"/>
      <c r="L87" s="11"/>
      <c r="M87" s="11"/>
      <c r="N87" s="20">
        <f t="shared" si="49"/>
        <v>0</v>
      </c>
      <c r="O87" s="11">
        <v>37500000</v>
      </c>
      <c r="P87" s="11">
        <f t="shared" si="50"/>
        <v>37500000</v>
      </c>
      <c r="Q87" s="11">
        <v>37500000</v>
      </c>
      <c r="R87" s="11"/>
      <c r="S87" s="11"/>
      <c r="T87" s="11">
        <f t="shared" si="38"/>
        <v>0</v>
      </c>
      <c r="U87" s="11">
        <f t="shared" si="51"/>
        <v>37500000</v>
      </c>
      <c r="V87" s="11">
        <f t="shared" si="59"/>
        <v>0</v>
      </c>
      <c r="W87" s="11">
        <f t="shared" si="52"/>
        <v>600702000</v>
      </c>
    </row>
    <row r="88" spans="1:23" ht="36" customHeight="1">
      <c r="A88" s="8" t="s">
        <v>640</v>
      </c>
      <c r="B88" s="67" t="s">
        <v>228</v>
      </c>
      <c r="C88" s="8" t="s">
        <v>229</v>
      </c>
      <c r="D88" s="100">
        <v>1450000000</v>
      </c>
      <c r="E88" s="11">
        <v>685684000</v>
      </c>
      <c r="F88" s="11"/>
      <c r="G88" s="11"/>
      <c r="H88" s="11"/>
      <c r="I88" s="11"/>
      <c r="J88" s="20">
        <f t="shared" si="41"/>
        <v>0</v>
      </c>
      <c r="K88" s="11"/>
      <c r="L88" s="11"/>
      <c r="M88" s="11"/>
      <c r="N88" s="20">
        <f t="shared" si="49"/>
        <v>0</v>
      </c>
      <c r="O88" s="11">
        <v>7200000</v>
      </c>
      <c r="P88" s="11">
        <f t="shared" si="50"/>
        <v>7200000</v>
      </c>
      <c r="Q88" s="11">
        <v>7200000</v>
      </c>
      <c r="R88" s="11"/>
      <c r="S88" s="11"/>
      <c r="T88" s="11">
        <f t="shared" si="38"/>
        <v>0</v>
      </c>
      <c r="U88" s="11">
        <f t="shared" si="51"/>
        <v>7200000</v>
      </c>
      <c r="V88" s="11">
        <f t="shared" si="59"/>
        <v>0</v>
      </c>
      <c r="W88" s="11">
        <f t="shared" si="52"/>
        <v>692884000</v>
      </c>
    </row>
    <row r="89" spans="1:23" ht="36" customHeight="1">
      <c r="A89" s="15" t="s">
        <v>641</v>
      </c>
      <c r="B89" s="17" t="s">
        <v>70</v>
      </c>
      <c r="C89" s="15" t="s">
        <v>71</v>
      </c>
      <c r="D89" s="100">
        <v>1900000000</v>
      </c>
      <c r="E89" s="11">
        <v>958441000</v>
      </c>
      <c r="F89" s="11"/>
      <c r="G89" s="11"/>
      <c r="H89" s="11"/>
      <c r="I89" s="11"/>
      <c r="J89" s="20">
        <f t="shared" si="41"/>
        <v>0</v>
      </c>
      <c r="K89" s="11"/>
      <c r="L89" s="11"/>
      <c r="M89" s="11"/>
      <c r="N89" s="20">
        <f t="shared" si="49"/>
        <v>0</v>
      </c>
      <c r="O89" s="11">
        <v>20500000</v>
      </c>
      <c r="P89" s="11">
        <f t="shared" si="50"/>
        <v>20500000</v>
      </c>
      <c r="Q89" s="11">
        <v>20500000</v>
      </c>
      <c r="R89" s="11"/>
      <c r="S89" s="11"/>
      <c r="T89" s="11">
        <f t="shared" si="38"/>
        <v>0</v>
      </c>
      <c r="U89" s="11">
        <f t="shared" si="51"/>
        <v>20500000</v>
      </c>
      <c r="V89" s="11">
        <f t="shared" si="59"/>
        <v>0</v>
      </c>
      <c r="W89" s="11">
        <f t="shared" si="52"/>
        <v>978941000</v>
      </c>
    </row>
    <row r="90" spans="1:23" ht="36" customHeight="1">
      <c r="A90" s="15" t="s">
        <v>642</v>
      </c>
      <c r="B90" s="17" t="s">
        <v>230</v>
      </c>
      <c r="C90" s="15" t="s">
        <v>231</v>
      </c>
      <c r="D90" s="100">
        <v>800000000</v>
      </c>
      <c r="E90" s="11">
        <v>379977000</v>
      </c>
      <c r="F90" s="11"/>
      <c r="G90" s="11"/>
      <c r="H90" s="11"/>
      <c r="I90" s="11"/>
      <c r="J90" s="20">
        <f t="shared" si="41"/>
        <v>0</v>
      </c>
      <c r="K90" s="11"/>
      <c r="L90" s="11"/>
      <c r="M90" s="11"/>
      <c r="N90" s="20">
        <f t="shared" si="49"/>
        <v>0</v>
      </c>
      <c r="O90" s="11">
        <v>2800000</v>
      </c>
      <c r="P90" s="11">
        <f t="shared" si="50"/>
        <v>2800000</v>
      </c>
      <c r="Q90" s="11">
        <v>2800000</v>
      </c>
      <c r="R90" s="11"/>
      <c r="S90" s="11"/>
      <c r="T90" s="11">
        <f t="shared" si="38"/>
        <v>0</v>
      </c>
      <c r="U90" s="11">
        <f t="shared" si="51"/>
        <v>2800000</v>
      </c>
      <c r="V90" s="11">
        <f t="shared" si="59"/>
        <v>0</v>
      </c>
      <c r="W90" s="11">
        <f t="shared" si="52"/>
        <v>382777000</v>
      </c>
    </row>
    <row r="91" spans="1:23" ht="36" customHeight="1">
      <c r="A91" s="15" t="s">
        <v>643</v>
      </c>
      <c r="B91" s="63" t="s">
        <v>232</v>
      </c>
      <c r="C91" s="64" t="s">
        <v>233</v>
      </c>
      <c r="D91" s="100">
        <v>1300000000</v>
      </c>
      <c r="E91" s="11">
        <v>600144000</v>
      </c>
      <c r="F91" s="11"/>
      <c r="G91" s="11"/>
      <c r="H91" s="11"/>
      <c r="I91" s="11"/>
      <c r="J91" s="20">
        <f t="shared" si="41"/>
        <v>0</v>
      </c>
      <c r="K91" s="11"/>
      <c r="L91" s="11"/>
      <c r="M91" s="11"/>
      <c r="N91" s="20">
        <f t="shared" si="49"/>
        <v>0</v>
      </c>
      <c r="O91" s="11">
        <v>16700000</v>
      </c>
      <c r="P91" s="11">
        <f t="shared" si="50"/>
        <v>16700000</v>
      </c>
      <c r="Q91" s="11">
        <v>16700000</v>
      </c>
      <c r="R91" s="11"/>
      <c r="S91" s="11"/>
      <c r="T91" s="11">
        <f t="shared" si="38"/>
        <v>0</v>
      </c>
      <c r="U91" s="11">
        <f t="shared" si="51"/>
        <v>16700000</v>
      </c>
      <c r="V91" s="11">
        <f t="shared" si="59"/>
        <v>0</v>
      </c>
      <c r="W91" s="11">
        <f t="shared" si="52"/>
        <v>616844000</v>
      </c>
    </row>
    <row r="92" spans="1:23" ht="36" customHeight="1">
      <c r="A92" s="15" t="s">
        <v>644</v>
      </c>
      <c r="B92" s="9" t="s">
        <v>234</v>
      </c>
      <c r="C92" s="10" t="s">
        <v>235</v>
      </c>
      <c r="D92" s="100">
        <v>1650000000</v>
      </c>
      <c r="E92" s="11">
        <v>1185975000</v>
      </c>
      <c r="F92" s="11"/>
      <c r="G92" s="11"/>
      <c r="H92" s="11"/>
      <c r="I92" s="11"/>
      <c r="J92" s="20">
        <f t="shared" si="41"/>
        <v>0</v>
      </c>
      <c r="K92" s="11"/>
      <c r="L92" s="11"/>
      <c r="M92" s="11"/>
      <c r="N92" s="20">
        <f t="shared" si="49"/>
        <v>0</v>
      </c>
      <c r="O92" s="11">
        <v>9800000</v>
      </c>
      <c r="P92" s="11">
        <f t="shared" si="50"/>
        <v>9800000</v>
      </c>
      <c r="Q92" s="11">
        <v>9800000</v>
      </c>
      <c r="R92" s="11"/>
      <c r="S92" s="11"/>
      <c r="T92" s="11">
        <f t="shared" si="38"/>
        <v>0</v>
      </c>
      <c r="U92" s="11">
        <f t="shared" si="51"/>
        <v>9800000</v>
      </c>
      <c r="V92" s="11">
        <f t="shared" si="59"/>
        <v>0</v>
      </c>
      <c r="W92" s="11">
        <f t="shared" si="52"/>
        <v>1195775000</v>
      </c>
    </row>
    <row r="93" spans="1:23" ht="36" customHeight="1">
      <c r="A93" s="15" t="s">
        <v>645</v>
      </c>
      <c r="B93" s="9" t="s">
        <v>236</v>
      </c>
      <c r="C93" s="10" t="s">
        <v>237</v>
      </c>
      <c r="D93" s="100">
        <v>1310000000</v>
      </c>
      <c r="E93" s="11">
        <v>622257000</v>
      </c>
      <c r="F93" s="11"/>
      <c r="G93" s="11"/>
      <c r="H93" s="11"/>
      <c r="I93" s="11"/>
      <c r="J93" s="20">
        <f t="shared" si="41"/>
        <v>0</v>
      </c>
      <c r="K93" s="11"/>
      <c r="L93" s="11"/>
      <c r="M93" s="11"/>
      <c r="N93" s="20">
        <f t="shared" si="49"/>
        <v>0</v>
      </c>
      <c r="O93" s="11">
        <v>4800000</v>
      </c>
      <c r="P93" s="11">
        <f t="shared" si="50"/>
        <v>4800000</v>
      </c>
      <c r="Q93" s="11">
        <v>4800000</v>
      </c>
      <c r="R93" s="11"/>
      <c r="S93" s="11"/>
      <c r="T93" s="11">
        <f t="shared" si="38"/>
        <v>0</v>
      </c>
      <c r="U93" s="11">
        <f t="shared" si="51"/>
        <v>4800000</v>
      </c>
      <c r="V93" s="11">
        <f t="shared" si="59"/>
        <v>0</v>
      </c>
      <c r="W93" s="11">
        <f t="shared" si="52"/>
        <v>627057000</v>
      </c>
    </row>
    <row r="94" spans="1:23" ht="36" customHeight="1">
      <c r="A94" s="15" t="s">
        <v>646</v>
      </c>
      <c r="B94" s="9" t="s">
        <v>238</v>
      </c>
      <c r="C94" s="10" t="s">
        <v>239</v>
      </c>
      <c r="D94" s="100">
        <v>800000000</v>
      </c>
      <c r="E94" s="11"/>
      <c r="F94" s="11"/>
      <c r="G94" s="11"/>
      <c r="H94" s="11"/>
      <c r="I94" s="11"/>
      <c r="J94" s="20">
        <f t="shared" si="41"/>
        <v>0</v>
      </c>
      <c r="K94" s="11"/>
      <c r="L94" s="11"/>
      <c r="M94" s="11"/>
      <c r="N94" s="20">
        <f t="shared" si="49"/>
        <v>0</v>
      </c>
      <c r="O94" s="11">
        <v>31700000</v>
      </c>
      <c r="P94" s="11">
        <f t="shared" si="50"/>
        <v>31700000</v>
      </c>
      <c r="Q94" s="11">
        <v>31700000</v>
      </c>
      <c r="R94" s="11"/>
      <c r="S94" s="11"/>
      <c r="T94" s="11">
        <f t="shared" si="38"/>
        <v>0</v>
      </c>
      <c r="U94" s="11">
        <f t="shared" si="51"/>
        <v>31700000</v>
      </c>
      <c r="V94" s="11">
        <f t="shared" si="59"/>
        <v>0</v>
      </c>
      <c r="W94" s="11">
        <f t="shared" si="52"/>
        <v>31700000</v>
      </c>
    </row>
    <row r="95" spans="1:23" ht="36" customHeight="1">
      <c r="A95" s="15" t="s">
        <v>647</v>
      </c>
      <c r="B95" s="9" t="s">
        <v>240</v>
      </c>
      <c r="C95" s="10" t="s">
        <v>241</v>
      </c>
      <c r="D95" s="100">
        <v>2000000000</v>
      </c>
      <c r="E95" s="11"/>
      <c r="F95" s="11"/>
      <c r="G95" s="11"/>
      <c r="H95" s="11"/>
      <c r="I95" s="11"/>
      <c r="J95" s="20">
        <f t="shared" si="41"/>
        <v>0</v>
      </c>
      <c r="K95" s="11"/>
      <c r="L95" s="11"/>
      <c r="M95" s="11"/>
      <c r="N95" s="20">
        <f t="shared" si="49"/>
        <v>0</v>
      </c>
      <c r="O95" s="11">
        <v>9000000</v>
      </c>
      <c r="P95" s="11">
        <f t="shared" si="50"/>
        <v>9000000</v>
      </c>
      <c r="Q95" s="11">
        <v>9000000</v>
      </c>
      <c r="R95" s="11"/>
      <c r="S95" s="11"/>
      <c r="T95" s="11">
        <f t="shared" si="38"/>
        <v>0</v>
      </c>
      <c r="U95" s="11">
        <f t="shared" si="51"/>
        <v>9000000</v>
      </c>
      <c r="V95" s="11">
        <f t="shared" si="59"/>
        <v>0</v>
      </c>
      <c r="W95" s="11">
        <f t="shared" si="52"/>
        <v>9000000</v>
      </c>
    </row>
    <row r="96" spans="1:23" ht="36" customHeight="1">
      <c r="A96" s="15" t="s">
        <v>648</v>
      </c>
      <c r="B96" s="9" t="s">
        <v>242</v>
      </c>
      <c r="C96" s="10" t="s">
        <v>243</v>
      </c>
      <c r="D96" s="100">
        <v>3500000000</v>
      </c>
      <c r="E96" s="11"/>
      <c r="F96" s="11"/>
      <c r="G96" s="11"/>
      <c r="H96" s="11"/>
      <c r="I96" s="11"/>
      <c r="J96" s="20">
        <f t="shared" si="41"/>
        <v>0</v>
      </c>
      <c r="K96" s="11"/>
      <c r="L96" s="11"/>
      <c r="M96" s="11"/>
      <c r="N96" s="20">
        <f t="shared" si="49"/>
        <v>0</v>
      </c>
      <c r="O96" s="11">
        <v>11000000</v>
      </c>
      <c r="P96" s="11">
        <f t="shared" si="50"/>
        <v>11000000</v>
      </c>
      <c r="Q96" s="11">
        <v>11000000</v>
      </c>
      <c r="R96" s="11"/>
      <c r="S96" s="11"/>
      <c r="T96" s="11">
        <f t="shared" si="38"/>
        <v>0</v>
      </c>
      <c r="U96" s="11">
        <f t="shared" si="51"/>
        <v>11000000</v>
      </c>
      <c r="V96" s="11">
        <f t="shared" si="59"/>
        <v>0</v>
      </c>
      <c r="W96" s="11">
        <f t="shared" si="52"/>
        <v>11000000</v>
      </c>
    </row>
    <row r="97" spans="1:23" s="21" customFormat="1" ht="36" customHeight="1">
      <c r="A97" s="1">
        <v>10</v>
      </c>
      <c r="B97" s="62" t="s">
        <v>151</v>
      </c>
      <c r="C97" s="22"/>
      <c r="D97" s="98">
        <f>SUM(D98:D108)</f>
        <v>12334127626</v>
      </c>
      <c r="E97" s="20">
        <f>SUM(E98:E108)</f>
        <v>5890660000</v>
      </c>
      <c r="F97" s="20">
        <f t="shared" ref="F97:S97" si="61">SUM(F98:F108)</f>
        <v>0</v>
      </c>
      <c r="G97" s="20">
        <f t="shared" si="61"/>
        <v>0</v>
      </c>
      <c r="H97" s="20">
        <f t="shared" si="61"/>
        <v>0</v>
      </c>
      <c r="I97" s="20">
        <f t="shared" si="61"/>
        <v>0</v>
      </c>
      <c r="J97" s="20">
        <f t="shared" si="41"/>
        <v>0</v>
      </c>
      <c r="K97" s="20">
        <f t="shared" si="61"/>
        <v>0</v>
      </c>
      <c r="L97" s="20">
        <f t="shared" si="61"/>
        <v>0</v>
      </c>
      <c r="M97" s="20">
        <f t="shared" si="61"/>
        <v>0</v>
      </c>
      <c r="N97" s="20">
        <f t="shared" si="49"/>
        <v>0</v>
      </c>
      <c r="O97" s="20">
        <f t="shared" si="61"/>
        <v>836039000</v>
      </c>
      <c r="P97" s="20">
        <f t="shared" si="50"/>
        <v>836039000</v>
      </c>
      <c r="Q97" s="20">
        <f t="shared" si="61"/>
        <v>836039000</v>
      </c>
      <c r="R97" s="20">
        <f t="shared" si="61"/>
        <v>0</v>
      </c>
      <c r="S97" s="20">
        <f t="shared" si="61"/>
        <v>0</v>
      </c>
      <c r="T97" s="20">
        <f t="shared" si="38"/>
        <v>0</v>
      </c>
      <c r="U97" s="20">
        <f t="shared" si="51"/>
        <v>836039000</v>
      </c>
      <c r="V97" s="20">
        <f t="shared" si="59"/>
        <v>0</v>
      </c>
      <c r="W97" s="20">
        <f t="shared" si="52"/>
        <v>6726699000</v>
      </c>
    </row>
    <row r="98" spans="1:23" ht="36" customHeight="1">
      <c r="A98" s="16">
        <v>10.1</v>
      </c>
      <c r="B98" s="17" t="s">
        <v>244</v>
      </c>
      <c r="C98" s="15" t="s">
        <v>245</v>
      </c>
      <c r="D98" s="100">
        <v>1500000000</v>
      </c>
      <c r="E98" s="11">
        <v>728450000</v>
      </c>
      <c r="F98" s="11"/>
      <c r="G98" s="11"/>
      <c r="H98" s="11"/>
      <c r="I98" s="11"/>
      <c r="J98" s="20">
        <f t="shared" si="41"/>
        <v>0</v>
      </c>
      <c r="K98" s="11"/>
      <c r="L98" s="11"/>
      <c r="M98" s="11"/>
      <c r="N98" s="20">
        <f t="shared" si="49"/>
        <v>0</v>
      </c>
      <c r="O98" s="11">
        <v>10700000</v>
      </c>
      <c r="P98" s="11">
        <f t="shared" si="50"/>
        <v>10700000</v>
      </c>
      <c r="Q98" s="11">
        <v>10700000</v>
      </c>
      <c r="R98" s="11"/>
      <c r="S98" s="11"/>
      <c r="T98" s="11">
        <f t="shared" si="38"/>
        <v>0</v>
      </c>
      <c r="U98" s="11">
        <f t="shared" si="51"/>
        <v>10700000</v>
      </c>
      <c r="V98" s="11">
        <f t="shared" si="59"/>
        <v>0</v>
      </c>
      <c r="W98" s="11">
        <f t="shared" si="52"/>
        <v>739150000</v>
      </c>
    </row>
    <row r="99" spans="1:23" ht="36" customHeight="1">
      <c r="A99" s="8" t="s">
        <v>649</v>
      </c>
      <c r="B99" s="63" t="s">
        <v>246</v>
      </c>
      <c r="C99" s="64" t="s">
        <v>247</v>
      </c>
      <c r="D99" s="100">
        <v>1000000000</v>
      </c>
      <c r="E99" s="11">
        <v>200000000</v>
      </c>
      <c r="F99" s="11"/>
      <c r="G99" s="11"/>
      <c r="H99" s="11"/>
      <c r="I99" s="11"/>
      <c r="J99" s="20">
        <f t="shared" si="41"/>
        <v>0</v>
      </c>
      <c r="K99" s="11"/>
      <c r="L99" s="11"/>
      <c r="M99" s="11"/>
      <c r="N99" s="20">
        <f t="shared" si="49"/>
        <v>0</v>
      </c>
      <c r="O99" s="11">
        <v>66500000</v>
      </c>
      <c r="P99" s="11">
        <f t="shared" si="50"/>
        <v>66500000</v>
      </c>
      <c r="Q99" s="11">
        <v>66500000</v>
      </c>
      <c r="R99" s="11"/>
      <c r="S99" s="11"/>
      <c r="T99" s="11">
        <f t="shared" si="38"/>
        <v>0</v>
      </c>
      <c r="U99" s="11">
        <f t="shared" si="51"/>
        <v>66500000</v>
      </c>
      <c r="V99" s="11">
        <f t="shared" si="59"/>
        <v>0</v>
      </c>
      <c r="W99" s="11">
        <f t="shared" si="52"/>
        <v>266500000</v>
      </c>
    </row>
    <row r="100" spans="1:23" ht="36" customHeight="1">
      <c r="A100" s="16">
        <v>10.3</v>
      </c>
      <c r="B100" s="17" t="s">
        <v>248</v>
      </c>
      <c r="C100" s="15" t="s">
        <v>249</v>
      </c>
      <c r="D100" s="100">
        <v>1000000000</v>
      </c>
      <c r="E100" s="11">
        <v>200000000</v>
      </c>
      <c r="F100" s="11"/>
      <c r="G100" s="11"/>
      <c r="H100" s="11"/>
      <c r="I100" s="11"/>
      <c r="J100" s="20">
        <f t="shared" si="41"/>
        <v>0</v>
      </c>
      <c r="K100" s="11"/>
      <c r="L100" s="11"/>
      <c r="M100" s="11"/>
      <c r="N100" s="20">
        <f t="shared" si="49"/>
        <v>0</v>
      </c>
      <c r="O100" s="11">
        <v>54200000</v>
      </c>
      <c r="P100" s="11">
        <f t="shared" si="50"/>
        <v>54200000</v>
      </c>
      <c r="Q100" s="11">
        <v>54200000</v>
      </c>
      <c r="R100" s="11"/>
      <c r="S100" s="11"/>
      <c r="T100" s="11">
        <f t="shared" si="38"/>
        <v>0</v>
      </c>
      <c r="U100" s="11">
        <f t="shared" si="51"/>
        <v>54200000</v>
      </c>
      <c r="V100" s="11">
        <f t="shared" si="59"/>
        <v>0</v>
      </c>
      <c r="W100" s="11">
        <f t="shared" si="52"/>
        <v>254200000</v>
      </c>
    </row>
    <row r="101" spans="1:23" ht="36" customHeight="1">
      <c r="A101" s="8" t="s">
        <v>650</v>
      </c>
      <c r="B101" s="9" t="s">
        <v>250</v>
      </c>
      <c r="C101" s="10" t="s">
        <v>251</v>
      </c>
      <c r="D101" s="100">
        <v>1500000000</v>
      </c>
      <c r="E101" s="11">
        <v>300000000</v>
      </c>
      <c r="F101" s="11"/>
      <c r="G101" s="11"/>
      <c r="H101" s="11"/>
      <c r="I101" s="11"/>
      <c r="J101" s="20">
        <f t="shared" si="41"/>
        <v>0</v>
      </c>
      <c r="K101" s="11"/>
      <c r="L101" s="11"/>
      <c r="M101" s="11"/>
      <c r="N101" s="20">
        <f t="shared" si="49"/>
        <v>0</v>
      </c>
      <c r="O101" s="11">
        <v>14800000</v>
      </c>
      <c r="P101" s="11">
        <f t="shared" si="50"/>
        <v>14800000</v>
      </c>
      <c r="Q101" s="11">
        <v>14800000</v>
      </c>
      <c r="R101" s="11"/>
      <c r="S101" s="11"/>
      <c r="T101" s="11">
        <f t="shared" si="38"/>
        <v>0</v>
      </c>
      <c r="U101" s="11">
        <f t="shared" si="51"/>
        <v>14800000</v>
      </c>
      <c r="V101" s="11">
        <f t="shared" si="59"/>
        <v>0</v>
      </c>
      <c r="W101" s="11">
        <f t="shared" si="52"/>
        <v>314800000</v>
      </c>
    </row>
    <row r="102" spans="1:23" ht="36" customHeight="1">
      <c r="A102" s="16">
        <v>10.5</v>
      </c>
      <c r="B102" s="17" t="s">
        <v>252</v>
      </c>
      <c r="C102" s="15" t="s">
        <v>253</v>
      </c>
      <c r="D102" s="100">
        <v>788000000</v>
      </c>
      <c r="E102" s="11">
        <v>550867000</v>
      </c>
      <c r="F102" s="11"/>
      <c r="G102" s="11"/>
      <c r="H102" s="11"/>
      <c r="I102" s="11"/>
      <c r="J102" s="20">
        <f t="shared" si="41"/>
        <v>0</v>
      </c>
      <c r="K102" s="11"/>
      <c r="L102" s="11"/>
      <c r="M102" s="11"/>
      <c r="N102" s="20">
        <f t="shared" si="49"/>
        <v>0</v>
      </c>
      <c r="O102" s="11">
        <v>74399000</v>
      </c>
      <c r="P102" s="11">
        <f t="shared" si="50"/>
        <v>74399000</v>
      </c>
      <c r="Q102" s="11">
        <v>74399000</v>
      </c>
      <c r="R102" s="11"/>
      <c r="S102" s="11"/>
      <c r="T102" s="11">
        <f t="shared" si="38"/>
        <v>0</v>
      </c>
      <c r="U102" s="11">
        <f t="shared" si="51"/>
        <v>74399000</v>
      </c>
      <c r="V102" s="11">
        <f t="shared" si="59"/>
        <v>0</v>
      </c>
      <c r="W102" s="11">
        <f t="shared" si="52"/>
        <v>625266000</v>
      </c>
    </row>
    <row r="103" spans="1:23" ht="36" customHeight="1">
      <c r="A103" s="8" t="s">
        <v>651</v>
      </c>
      <c r="B103" s="17" t="s">
        <v>254</v>
      </c>
      <c r="C103" s="15" t="s">
        <v>255</v>
      </c>
      <c r="D103" s="100">
        <v>1106430000</v>
      </c>
      <c r="E103" s="11">
        <v>970243000</v>
      </c>
      <c r="F103" s="11"/>
      <c r="G103" s="11"/>
      <c r="H103" s="11"/>
      <c r="I103" s="11"/>
      <c r="J103" s="20">
        <f t="shared" si="41"/>
        <v>0</v>
      </c>
      <c r="K103" s="11"/>
      <c r="L103" s="11"/>
      <c r="M103" s="11"/>
      <c r="N103" s="20">
        <f t="shared" si="49"/>
        <v>0</v>
      </c>
      <c r="O103" s="11">
        <v>93800000</v>
      </c>
      <c r="P103" s="11">
        <f t="shared" si="50"/>
        <v>93800000</v>
      </c>
      <c r="Q103" s="11">
        <v>93800000</v>
      </c>
      <c r="R103" s="11"/>
      <c r="S103" s="11"/>
      <c r="T103" s="11">
        <f t="shared" ref="T103:T166" si="62">O103-P103-S103</f>
        <v>0</v>
      </c>
      <c r="U103" s="11">
        <f t="shared" si="51"/>
        <v>93800000</v>
      </c>
      <c r="V103" s="11">
        <f t="shared" si="59"/>
        <v>0</v>
      </c>
      <c r="W103" s="11">
        <f t="shared" si="52"/>
        <v>1064043000</v>
      </c>
    </row>
    <row r="104" spans="1:23" ht="36" customHeight="1">
      <c r="A104" s="16">
        <v>10.7</v>
      </c>
      <c r="B104" s="17" t="s">
        <v>256</v>
      </c>
      <c r="C104" s="15" t="s">
        <v>257</v>
      </c>
      <c r="D104" s="100">
        <v>1103973072</v>
      </c>
      <c r="E104" s="11">
        <v>620000000</v>
      </c>
      <c r="F104" s="11"/>
      <c r="G104" s="11"/>
      <c r="H104" s="11"/>
      <c r="I104" s="11"/>
      <c r="J104" s="20">
        <f t="shared" si="41"/>
        <v>0</v>
      </c>
      <c r="K104" s="11"/>
      <c r="L104" s="11"/>
      <c r="M104" s="11"/>
      <c r="N104" s="20">
        <f t="shared" si="49"/>
        <v>0</v>
      </c>
      <c r="O104" s="11">
        <v>111752000</v>
      </c>
      <c r="P104" s="11">
        <f t="shared" si="50"/>
        <v>111752000</v>
      </c>
      <c r="Q104" s="11">
        <v>111752000</v>
      </c>
      <c r="R104" s="11"/>
      <c r="S104" s="11"/>
      <c r="T104" s="11">
        <f t="shared" si="62"/>
        <v>0</v>
      </c>
      <c r="U104" s="11">
        <f t="shared" si="51"/>
        <v>111752000</v>
      </c>
      <c r="V104" s="11">
        <f t="shared" si="59"/>
        <v>0</v>
      </c>
      <c r="W104" s="11">
        <f t="shared" si="52"/>
        <v>731752000</v>
      </c>
    </row>
    <row r="105" spans="1:23" ht="36" customHeight="1">
      <c r="A105" s="16">
        <v>10.8</v>
      </c>
      <c r="B105" s="17" t="s">
        <v>258</v>
      </c>
      <c r="C105" s="15" t="s">
        <v>259</v>
      </c>
      <c r="D105" s="100">
        <v>1115724554</v>
      </c>
      <c r="E105" s="11">
        <v>428100000</v>
      </c>
      <c r="F105" s="11"/>
      <c r="G105" s="11"/>
      <c r="H105" s="11"/>
      <c r="I105" s="11"/>
      <c r="J105" s="20">
        <f t="shared" si="41"/>
        <v>0</v>
      </c>
      <c r="K105" s="11"/>
      <c r="L105" s="11"/>
      <c r="M105" s="11"/>
      <c r="N105" s="20">
        <f t="shared" si="49"/>
        <v>0</v>
      </c>
      <c r="O105" s="11">
        <v>115288000</v>
      </c>
      <c r="P105" s="11">
        <f t="shared" si="50"/>
        <v>115288000</v>
      </c>
      <c r="Q105" s="11">
        <v>115288000</v>
      </c>
      <c r="R105" s="11"/>
      <c r="S105" s="11"/>
      <c r="T105" s="11">
        <f t="shared" si="62"/>
        <v>0</v>
      </c>
      <c r="U105" s="11">
        <f t="shared" si="51"/>
        <v>115288000</v>
      </c>
      <c r="V105" s="11">
        <f t="shared" si="59"/>
        <v>0</v>
      </c>
      <c r="W105" s="11">
        <f t="shared" si="52"/>
        <v>543388000</v>
      </c>
    </row>
    <row r="106" spans="1:23" ht="36" customHeight="1">
      <c r="A106" s="16">
        <v>10.9</v>
      </c>
      <c r="B106" s="17" t="s">
        <v>260</v>
      </c>
      <c r="C106" s="15" t="s">
        <v>261</v>
      </c>
      <c r="D106" s="100">
        <v>1100000000</v>
      </c>
      <c r="E106" s="11">
        <v>620000000</v>
      </c>
      <c r="F106" s="11"/>
      <c r="G106" s="11"/>
      <c r="H106" s="11"/>
      <c r="I106" s="11"/>
      <c r="J106" s="20">
        <f t="shared" si="41"/>
        <v>0</v>
      </c>
      <c r="K106" s="11"/>
      <c r="L106" s="11"/>
      <c r="M106" s="11"/>
      <c r="N106" s="20">
        <f t="shared" si="49"/>
        <v>0</v>
      </c>
      <c r="O106" s="11">
        <v>108456000</v>
      </c>
      <c r="P106" s="11">
        <f t="shared" si="50"/>
        <v>108456000</v>
      </c>
      <c r="Q106" s="11">
        <v>108456000</v>
      </c>
      <c r="R106" s="11"/>
      <c r="S106" s="11"/>
      <c r="T106" s="11">
        <f t="shared" si="62"/>
        <v>0</v>
      </c>
      <c r="U106" s="11">
        <f t="shared" si="51"/>
        <v>108456000</v>
      </c>
      <c r="V106" s="11">
        <f t="shared" si="59"/>
        <v>0</v>
      </c>
      <c r="W106" s="11">
        <f t="shared" si="52"/>
        <v>728456000</v>
      </c>
    </row>
    <row r="107" spans="1:23" ht="36" customHeight="1">
      <c r="A107" s="69">
        <v>10.1</v>
      </c>
      <c r="B107" s="17" t="s">
        <v>262</v>
      </c>
      <c r="C107" s="15" t="s">
        <v>263</v>
      </c>
      <c r="D107" s="100">
        <v>1080000000</v>
      </c>
      <c r="E107" s="11">
        <v>465000000</v>
      </c>
      <c r="F107" s="11"/>
      <c r="G107" s="11"/>
      <c r="H107" s="11"/>
      <c r="I107" s="11"/>
      <c r="J107" s="20">
        <f t="shared" si="41"/>
        <v>0</v>
      </c>
      <c r="K107" s="11"/>
      <c r="L107" s="11"/>
      <c r="M107" s="11"/>
      <c r="N107" s="20">
        <f t="shared" si="49"/>
        <v>0</v>
      </c>
      <c r="O107" s="11">
        <v>95104000</v>
      </c>
      <c r="P107" s="11">
        <f t="shared" si="50"/>
        <v>95104000</v>
      </c>
      <c r="Q107" s="11">
        <v>95104000</v>
      </c>
      <c r="R107" s="11"/>
      <c r="S107" s="11"/>
      <c r="T107" s="11">
        <f t="shared" si="62"/>
        <v>0</v>
      </c>
      <c r="U107" s="11">
        <f t="shared" si="51"/>
        <v>95104000</v>
      </c>
      <c r="V107" s="11">
        <f t="shared" si="59"/>
        <v>0</v>
      </c>
      <c r="W107" s="11">
        <f t="shared" si="52"/>
        <v>560104000</v>
      </c>
    </row>
    <row r="108" spans="1:23" ht="36" customHeight="1">
      <c r="A108" s="69">
        <v>10.11</v>
      </c>
      <c r="B108" s="17" t="s">
        <v>264</v>
      </c>
      <c r="C108" s="15" t="s">
        <v>265</v>
      </c>
      <c r="D108" s="100">
        <v>1040000000</v>
      </c>
      <c r="E108" s="11">
        <v>808000000</v>
      </c>
      <c r="F108" s="11"/>
      <c r="G108" s="11"/>
      <c r="H108" s="11"/>
      <c r="I108" s="11"/>
      <c r="J108" s="20">
        <f t="shared" ref="J108:J171" si="63">K108+L108</f>
        <v>0</v>
      </c>
      <c r="K108" s="11"/>
      <c r="L108" s="11"/>
      <c r="M108" s="11"/>
      <c r="N108" s="20">
        <f t="shared" si="49"/>
        <v>0</v>
      </c>
      <c r="O108" s="11">
        <v>91040000</v>
      </c>
      <c r="P108" s="11">
        <f t="shared" si="50"/>
        <v>91040000</v>
      </c>
      <c r="Q108" s="11">
        <v>91040000</v>
      </c>
      <c r="R108" s="11"/>
      <c r="S108" s="11"/>
      <c r="T108" s="11">
        <f t="shared" si="62"/>
        <v>0</v>
      </c>
      <c r="U108" s="11">
        <f t="shared" si="51"/>
        <v>91040000</v>
      </c>
      <c r="V108" s="11">
        <f t="shared" si="59"/>
        <v>0</v>
      </c>
      <c r="W108" s="11">
        <f t="shared" si="52"/>
        <v>899040000</v>
      </c>
    </row>
    <row r="109" spans="1:23" s="21" customFormat="1" ht="36" customHeight="1">
      <c r="A109" s="1">
        <v>11</v>
      </c>
      <c r="B109" s="62" t="s">
        <v>270</v>
      </c>
      <c r="C109" s="22"/>
      <c r="D109" s="98">
        <f>D110+D111</f>
        <v>1426526165</v>
      </c>
      <c r="E109" s="20">
        <f>E110+E111</f>
        <v>1387322000</v>
      </c>
      <c r="F109" s="20">
        <f t="shared" ref="F109:S109" si="64">F110+F111</f>
        <v>0</v>
      </c>
      <c r="G109" s="20">
        <f t="shared" si="64"/>
        <v>0</v>
      </c>
      <c r="H109" s="20">
        <f t="shared" si="64"/>
        <v>0</v>
      </c>
      <c r="I109" s="20">
        <f t="shared" si="64"/>
        <v>0</v>
      </c>
      <c r="J109" s="20">
        <f t="shared" si="63"/>
        <v>0</v>
      </c>
      <c r="K109" s="20">
        <f t="shared" si="64"/>
        <v>0</v>
      </c>
      <c r="L109" s="20">
        <f t="shared" si="64"/>
        <v>0</v>
      </c>
      <c r="M109" s="20">
        <f t="shared" si="64"/>
        <v>0</v>
      </c>
      <c r="N109" s="20">
        <f t="shared" si="49"/>
        <v>0</v>
      </c>
      <c r="O109" s="20">
        <f>O110+O111</f>
        <v>65776992</v>
      </c>
      <c r="P109" s="20">
        <f t="shared" si="50"/>
        <v>23772000</v>
      </c>
      <c r="Q109" s="20">
        <f t="shared" si="64"/>
        <v>23772000</v>
      </c>
      <c r="R109" s="20">
        <f t="shared" si="64"/>
        <v>0</v>
      </c>
      <c r="S109" s="20">
        <f t="shared" si="64"/>
        <v>0</v>
      </c>
      <c r="T109" s="20">
        <f t="shared" si="62"/>
        <v>42004992</v>
      </c>
      <c r="U109" s="20">
        <f t="shared" si="51"/>
        <v>23772000</v>
      </c>
      <c r="V109" s="20">
        <f t="shared" si="59"/>
        <v>0</v>
      </c>
      <c r="W109" s="20">
        <f t="shared" si="52"/>
        <v>1411094000</v>
      </c>
    </row>
    <row r="110" spans="1:23" ht="36" customHeight="1">
      <c r="A110" s="16">
        <v>11.1</v>
      </c>
      <c r="B110" s="17" t="s">
        <v>266</v>
      </c>
      <c r="C110" s="15" t="s">
        <v>267</v>
      </c>
      <c r="D110" s="100">
        <v>781886000</v>
      </c>
      <c r="E110" s="11">
        <v>781886000</v>
      </c>
      <c r="F110" s="11"/>
      <c r="G110" s="11"/>
      <c r="H110" s="11"/>
      <c r="I110" s="11"/>
      <c r="J110" s="20">
        <f t="shared" si="63"/>
        <v>0</v>
      </c>
      <c r="K110" s="11"/>
      <c r="L110" s="11"/>
      <c r="M110" s="11"/>
      <c r="N110" s="20">
        <f t="shared" si="49"/>
        <v>0</v>
      </c>
      <c r="O110" s="11">
        <v>42004992</v>
      </c>
      <c r="P110" s="11">
        <f>Q110+R110</f>
        <v>0</v>
      </c>
      <c r="Q110" s="11"/>
      <c r="R110" s="11"/>
      <c r="S110" s="11"/>
      <c r="T110" s="11">
        <f t="shared" si="62"/>
        <v>42004992</v>
      </c>
      <c r="U110" s="11">
        <f>H110+K110+Q110</f>
        <v>0</v>
      </c>
      <c r="V110" s="11">
        <f t="shared" si="59"/>
        <v>0</v>
      </c>
      <c r="W110" s="11">
        <f t="shared" si="52"/>
        <v>781886000</v>
      </c>
    </row>
    <row r="111" spans="1:23" ht="57" customHeight="1">
      <c r="A111" s="16">
        <v>11.2</v>
      </c>
      <c r="B111" s="17" t="s">
        <v>268</v>
      </c>
      <c r="C111" s="15" t="s">
        <v>269</v>
      </c>
      <c r="D111" s="100">
        <v>644640165</v>
      </c>
      <c r="E111" s="11">
        <v>605436000</v>
      </c>
      <c r="F111" s="11"/>
      <c r="G111" s="11"/>
      <c r="H111" s="11"/>
      <c r="I111" s="11"/>
      <c r="J111" s="20">
        <f t="shared" si="63"/>
        <v>0</v>
      </c>
      <c r="K111" s="11"/>
      <c r="L111" s="11"/>
      <c r="M111" s="11"/>
      <c r="N111" s="20">
        <f t="shared" si="49"/>
        <v>0</v>
      </c>
      <c r="O111" s="11">
        <v>23772000</v>
      </c>
      <c r="P111" s="11">
        <f t="shared" ref="P111:P174" si="65">Q111+R111</f>
        <v>23772000</v>
      </c>
      <c r="Q111" s="11">
        <v>23772000</v>
      </c>
      <c r="R111" s="11"/>
      <c r="S111" s="11"/>
      <c r="T111" s="11">
        <f t="shared" si="62"/>
        <v>0</v>
      </c>
      <c r="U111" s="11">
        <f t="shared" ref="U111:U174" si="66">H111+K111+Q111</f>
        <v>23772000</v>
      </c>
      <c r="V111" s="11">
        <f t="shared" si="59"/>
        <v>0</v>
      </c>
      <c r="W111" s="11">
        <f t="shared" si="52"/>
        <v>629208000</v>
      </c>
    </row>
    <row r="112" spans="1:23" s="21" customFormat="1" ht="36" customHeight="1">
      <c r="A112" s="1">
        <v>12</v>
      </c>
      <c r="B112" s="62" t="s">
        <v>161</v>
      </c>
      <c r="C112" s="22"/>
      <c r="D112" s="98">
        <f>SUM(D113:D187)</f>
        <v>7076360448</v>
      </c>
      <c r="E112" s="20">
        <f>SUM(E113:E187)</f>
        <v>2865282300</v>
      </c>
      <c r="F112" s="20">
        <f t="shared" ref="F112:S112" si="67">SUM(F113:F187)</f>
        <v>0</v>
      </c>
      <c r="G112" s="20">
        <f t="shared" si="67"/>
        <v>0</v>
      </c>
      <c r="H112" s="20">
        <f t="shared" si="67"/>
        <v>0</v>
      </c>
      <c r="I112" s="20">
        <f t="shared" si="67"/>
        <v>0</v>
      </c>
      <c r="J112" s="20">
        <f t="shared" si="63"/>
        <v>0</v>
      </c>
      <c r="K112" s="20">
        <f t="shared" si="67"/>
        <v>0</v>
      </c>
      <c r="L112" s="20">
        <f t="shared" si="67"/>
        <v>0</v>
      </c>
      <c r="M112" s="20">
        <f t="shared" si="67"/>
        <v>0</v>
      </c>
      <c r="N112" s="20">
        <f t="shared" si="49"/>
        <v>0</v>
      </c>
      <c r="O112" s="20">
        <f>SUM(O113:O187)</f>
        <v>725373500</v>
      </c>
      <c r="P112" s="20">
        <f t="shared" si="65"/>
        <v>725373500</v>
      </c>
      <c r="Q112" s="20">
        <f t="shared" si="67"/>
        <v>725373500</v>
      </c>
      <c r="R112" s="20">
        <f t="shared" si="67"/>
        <v>0</v>
      </c>
      <c r="S112" s="20">
        <f t="shared" si="67"/>
        <v>0</v>
      </c>
      <c r="T112" s="20">
        <f t="shared" si="62"/>
        <v>0</v>
      </c>
      <c r="U112" s="20">
        <f t="shared" si="66"/>
        <v>725373500</v>
      </c>
      <c r="V112" s="20">
        <f t="shared" si="59"/>
        <v>0</v>
      </c>
      <c r="W112" s="20">
        <f t="shared" si="52"/>
        <v>3590655800</v>
      </c>
    </row>
    <row r="113" spans="1:23" ht="36" customHeight="1">
      <c r="A113" s="66">
        <v>12.1</v>
      </c>
      <c r="B113" s="67" t="s">
        <v>271</v>
      </c>
      <c r="C113" s="8" t="s">
        <v>272</v>
      </c>
      <c r="D113" s="100">
        <v>1280000000</v>
      </c>
      <c r="E113" s="11">
        <v>256000000</v>
      </c>
      <c r="F113" s="12"/>
      <c r="G113" s="11"/>
      <c r="H113" s="11"/>
      <c r="I113" s="11"/>
      <c r="J113" s="20">
        <f t="shared" si="63"/>
        <v>0</v>
      </c>
      <c r="K113" s="11"/>
      <c r="L113" s="11"/>
      <c r="M113" s="11"/>
      <c r="N113" s="20">
        <f t="shared" si="49"/>
        <v>0</v>
      </c>
      <c r="O113" s="11">
        <v>48529000</v>
      </c>
      <c r="P113" s="11">
        <f t="shared" si="65"/>
        <v>48529000</v>
      </c>
      <c r="Q113" s="11">
        <v>48529000</v>
      </c>
      <c r="R113" s="11"/>
      <c r="S113" s="11"/>
      <c r="T113" s="11">
        <f t="shared" si="62"/>
        <v>0</v>
      </c>
      <c r="U113" s="11">
        <f t="shared" si="66"/>
        <v>48529000</v>
      </c>
      <c r="V113" s="11">
        <f t="shared" si="59"/>
        <v>0</v>
      </c>
      <c r="W113" s="11">
        <f t="shared" si="52"/>
        <v>304529000</v>
      </c>
    </row>
    <row r="114" spans="1:23" ht="54" customHeight="1">
      <c r="A114" s="8" t="s">
        <v>652</v>
      </c>
      <c r="B114" s="9" t="s">
        <v>273</v>
      </c>
      <c r="C114" s="10" t="s">
        <v>274</v>
      </c>
      <c r="D114" s="100">
        <v>900000000</v>
      </c>
      <c r="E114" s="11">
        <v>180000000</v>
      </c>
      <c r="F114" s="12"/>
      <c r="G114" s="11"/>
      <c r="H114" s="11"/>
      <c r="I114" s="11"/>
      <c r="J114" s="20">
        <f t="shared" si="63"/>
        <v>0</v>
      </c>
      <c r="K114" s="11"/>
      <c r="L114" s="11"/>
      <c r="M114" s="11"/>
      <c r="N114" s="20">
        <f t="shared" si="49"/>
        <v>0</v>
      </c>
      <c r="O114" s="11">
        <v>106596000</v>
      </c>
      <c r="P114" s="11">
        <f t="shared" si="65"/>
        <v>106596000</v>
      </c>
      <c r="Q114" s="11">
        <v>106596000</v>
      </c>
      <c r="R114" s="11"/>
      <c r="S114" s="11"/>
      <c r="T114" s="11">
        <f t="shared" si="62"/>
        <v>0</v>
      </c>
      <c r="U114" s="11">
        <f t="shared" si="66"/>
        <v>106596000</v>
      </c>
      <c r="V114" s="11">
        <f t="shared" si="59"/>
        <v>0</v>
      </c>
      <c r="W114" s="11">
        <f t="shared" si="52"/>
        <v>286596000</v>
      </c>
    </row>
    <row r="115" spans="1:23" ht="36" customHeight="1">
      <c r="A115" s="8" t="s">
        <v>653</v>
      </c>
      <c r="B115" s="67" t="s">
        <v>275</v>
      </c>
      <c r="C115" s="8" t="s">
        <v>276</v>
      </c>
      <c r="D115" s="100">
        <v>430000000</v>
      </c>
      <c r="E115" s="11">
        <v>67000000</v>
      </c>
      <c r="F115" s="12"/>
      <c r="G115" s="11"/>
      <c r="H115" s="11"/>
      <c r="I115" s="11"/>
      <c r="J115" s="20">
        <f t="shared" si="63"/>
        <v>0</v>
      </c>
      <c r="K115" s="11"/>
      <c r="L115" s="11"/>
      <c r="M115" s="11"/>
      <c r="N115" s="20">
        <f t="shared" si="49"/>
        <v>0</v>
      </c>
      <c r="O115" s="11">
        <v>115711000</v>
      </c>
      <c r="P115" s="11">
        <f t="shared" si="65"/>
        <v>115711000</v>
      </c>
      <c r="Q115" s="11">
        <v>115711000</v>
      </c>
      <c r="R115" s="11"/>
      <c r="S115" s="11"/>
      <c r="T115" s="11">
        <f t="shared" si="62"/>
        <v>0</v>
      </c>
      <c r="U115" s="11">
        <f t="shared" si="66"/>
        <v>115711000</v>
      </c>
      <c r="V115" s="11">
        <f t="shared" si="59"/>
        <v>0</v>
      </c>
      <c r="W115" s="11">
        <f t="shared" si="52"/>
        <v>182711000</v>
      </c>
    </row>
    <row r="116" spans="1:23" ht="36" customHeight="1">
      <c r="A116" s="8" t="s">
        <v>654</v>
      </c>
      <c r="B116" s="67" t="s">
        <v>416</v>
      </c>
      <c r="C116" s="8" t="s">
        <v>412</v>
      </c>
      <c r="D116" s="101">
        <v>68661080</v>
      </c>
      <c r="E116" s="11">
        <v>36310700</v>
      </c>
      <c r="F116" s="12"/>
      <c r="G116" s="11"/>
      <c r="H116" s="11"/>
      <c r="I116" s="11"/>
      <c r="J116" s="20">
        <f t="shared" si="63"/>
        <v>0</v>
      </c>
      <c r="K116" s="11"/>
      <c r="L116" s="11"/>
      <c r="M116" s="11"/>
      <c r="N116" s="20">
        <f t="shared" si="49"/>
        <v>0</v>
      </c>
      <c r="O116" s="11">
        <v>6808500</v>
      </c>
      <c r="P116" s="11">
        <f t="shared" si="65"/>
        <v>6808500</v>
      </c>
      <c r="Q116" s="11">
        <v>6808500</v>
      </c>
      <c r="R116" s="11"/>
      <c r="S116" s="11"/>
      <c r="T116" s="11">
        <f t="shared" si="62"/>
        <v>0</v>
      </c>
      <c r="U116" s="11">
        <f t="shared" si="66"/>
        <v>6808500</v>
      </c>
      <c r="V116" s="11">
        <f t="shared" si="59"/>
        <v>0</v>
      </c>
      <c r="W116" s="11">
        <f t="shared" si="52"/>
        <v>43119200</v>
      </c>
    </row>
    <row r="117" spans="1:23" ht="36" customHeight="1">
      <c r="A117" s="8" t="s">
        <v>655</v>
      </c>
      <c r="B117" s="9" t="s">
        <v>417</v>
      </c>
      <c r="C117" s="10" t="s">
        <v>413</v>
      </c>
      <c r="D117" s="101">
        <v>54862904</v>
      </c>
      <c r="E117" s="11">
        <v>28982600</v>
      </c>
      <c r="F117" s="12"/>
      <c r="G117" s="11"/>
      <c r="H117" s="11"/>
      <c r="I117" s="11"/>
      <c r="J117" s="20">
        <f t="shared" si="63"/>
        <v>0</v>
      </c>
      <c r="K117" s="11"/>
      <c r="L117" s="11"/>
      <c r="M117" s="11"/>
      <c r="N117" s="20">
        <f t="shared" si="49"/>
        <v>0</v>
      </c>
      <c r="O117" s="11">
        <v>5457000</v>
      </c>
      <c r="P117" s="11">
        <f t="shared" si="65"/>
        <v>5457000</v>
      </c>
      <c r="Q117" s="11">
        <v>5457000</v>
      </c>
      <c r="R117" s="11"/>
      <c r="S117" s="11"/>
      <c r="T117" s="11">
        <f t="shared" si="62"/>
        <v>0</v>
      </c>
      <c r="U117" s="11">
        <f t="shared" si="66"/>
        <v>5457000</v>
      </c>
      <c r="V117" s="11">
        <f t="shared" si="59"/>
        <v>0</v>
      </c>
      <c r="W117" s="11">
        <f t="shared" si="52"/>
        <v>34439600</v>
      </c>
    </row>
    <row r="118" spans="1:23" ht="36" customHeight="1">
      <c r="A118" s="16">
        <v>12.6</v>
      </c>
      <c r="B118" s="63" t="s">
        <v>418</v>
      </c>
      <c r="C118" s="64" t="s">
        <v>414</v>
      </c>
      <c r="D118" s="101">
        <v>54862904</v>
      </c>
      <c r="E118" s="11">
        <v>28982600</v>
      </c>
      <c r="F118" s="12"/>
      <c r="G118" s="11"/>
      <c r="H118" s="11"/>
      <c r="I118" s="11"/>
      <c r="J118" s="20">
        <f t="shared" si="63"/>
        <v>0</v>
      </c>
      <c r="K118" s="11"/>
      <c r="L118" s="11"/>
      <c r="M118" s="11"/>
      <c r="N118" s="20">
        <f t="shared" si="49"/>
        <v>0</v>
      </c>
      <c r="O118" s="11">
        <v>5457000</v>
      </c>
      <c r="P118" s="11">
        <f t="shared" si="65"/>
        <v>5457000</v>
      </c>
      <c r="Q118" s="11">
        <v>5457000</v>
      </c>
      <c r="R118" s="11"/>
      <c r="S118" s="11"/>
      <c r="T118" s="11">
        <f t="shared" si="62"/>
        <v>0</v>
      </c>
      <c r="U118" s="11">
        <f t="shared" si="66"/>
        <v>5457000</v>
      </c>
      <c r="V118" s="11">
        <f t="shared" si="59"/>
        <v>0</v>
      </c>
      <c r="W118" s="11">
        <f t="shared" si="52"/>
        <v>34439600</v>
      </c>
    </row>
    <row r="119" spans="1:23" ht="36" customHeight="1">
      <c r="A119" s="66">
        <v>12.7</v>
      </c>
      <c r="B119" s="68" t="s">
        <v>419</v>
      </c>
      <c r="C119" s="10" t="s">
        <v>415</v>
      </c>
      <c r="D119" s="101">
        <v>44027903</v>
      </c>
      <c r="E119" s="11">
        <v>23312800</v>
      </c>
      <c r="F119" s="12"/>
      <c r="G119" s="11"/>
      <c r="H119" s="11"/>
      <c r="I119" s="11"/>
      <c r="J119" s="20">
        <f t="shared" si="63"/>
        <v>0</v>
      </c>
      <c r="K119" s="11"/>
      <c r="L119" s="11"/>
      <c r="M119" s="11"/>
      <c r="N119" s="20">
        <f t="shared" si="49"/>
        <v>0</v>
      </c>
      <c r="O119" s="11">
        <v>4360500</v>
      </c>
      <c r="P119" s="11">
        <f t="shared" si="65"/>
        <v>4360500</v>
      </c>
      <c r="Q119" s="11">
        <v>4360500</v>
      </c>
      <c r="R119" s="11"/>
      <c r="S119" s="11"/>
      <c r="T119" s="11">
        <f t="shared" si="62"/>
        <v>0</v>
      </c>
      <c r="U119" s="11">
        <f t="shared" si="66"/>
        <v>4360500</v>
      </c>
      <c r="V119" s="11">
        <f t="shared" si="59"/>
        <v>0</v>
      </c>
      <c r="W119" s="11">
        <f t="shared" si="52"/>
        <v>27673300</v>
      </c>
    </row>
    <row r="120" spans="1:23" ht="36" customHeight="1">
      <c r="A120" s="66">
        <v>12.8</v>
      </c>
      <c r="B120" s="9" t="s">
        <v>277</v>
      </c>
      <c r="C120" s="10" t="s">
        <v>278</v>
      </c>
      <c r="D120" s="101">
        <v>29280765</v>
      </c>
      <c r="E120" s="11">
        <v>15489900</v>
      </c>
      <c r="F120" s="12"/>
      <c r="G120" s="11"/>
      <c r="H120" s="11"/>
      <c r="I120" s="11"/>
      <c r="J120" s="20">
        <f t="shared" si="63"/>
        <v>0</v>
      </c>
      <c r="K120" s="11"/>
      <c r="L120" s="11"/>
      <c r="M120" s="11"/>
      <c r="N120" s="20">
        <f t="shared" si="49"/>
        <v>0</v>
      </c>
      <c r="O120" s="11">
        <v>2907000</v>
      </c>
      <c r="P120" s="11">
        <f t="shared" si="65"/>
        <v>2907000</v>
      </c>
      <c r="Q120" s="11">
        <v>2907000</v>
      </c>
      <c r="R120" s="11"/>
      <c r="S120" s="11"/>
      <c r="T120" s="11">
        <f t="shared" si="62"/>
        <v>0</v>
      </c>
      <c r="U120" s="11">
        <f t="shared" si="66"/>
        <v>2907000</v>
      </c>
      <c r="V120" s="11">
        <f t="shared" si="59"/>
        <v>0</v>
      </c>
      <c r="W120" s="11">
        <f t="shared" si="52"/>
        <v>18396900</v>
      </c>
    </row>
    <row r="121" spans="1:23" ht="36" customHeight="1">
      <c r="A121" s="8" t="s">
        <v>656</v>
      </c>
      <c r="B121" s="17" t="s">
        <v>279</v>
      </c>
      <c r="C121" s="15" t="s">
        <v>280</v>
      </c>
      <c r="D121" s="101">
        <v>29280765</v>
      </c>
      <c r="E121" s="11">
        <v>15489900</v>
      </c>
      <c r="F121" s="12"/>
      <c r="G121" s="11"/>
      <c r="H121" s="11"/>
      <c r="I121" s="11"/>
      <c r="J121" s="20">
        <f t="shared" si="63"/>
        <v>0</v>
      </c>
      <c r="K121" s="11"/>
      <c r="L121" s="11"/>
      <c r="M121" s="11"/>
      <c r="N121" s="20">
        <f t="shared" si="49"/>
        <v>0</v>
      </c>
      <c r="O121" s="11">
        <v>2907000</v>
      </c>
      <c r="P121" s="11">
        <f t="shared" si="65"/>
        <v>2907000</v>
      </c>
      <c r="Q121" s="11">
        <v>2907000</v>
      </c>
      <c r="R121" s="11"/>
      <c r="S121" s="11"/>
      <c r="T121" s="11">
        <f t="shared" si="62"/>
        <v>0</v>
      </c>
      <c r="U121" s="11">
        <f t="shared" si="66"/>
        <v>2907000</v>
      </c>
      <c r="V121" s="11">
        <f t="shared" si="59"/>
        <v>0</v>
      </c>
      <c r="W121" s="11">
        <f t="shared" si="52"/>
        <v>18396900</v>
      </c>
    </row>
    <row r="122" spans="1:23" ht="36" customHeight="1">
      <c r="A122" s="8" t="s">
        <v>657</v>
      </c>
      <c r="B122" s="17" t="s">
        <v>281</v>
      </c>
      <c r="C122" s="15" t="s">
        <v>282</v>
      </c>
      <c r="D122" s="101">
        <v>38441964</v>
      </c>
      <c r="E122" s="11">
        <v>20321000</v>
      </c>
      <c r="F122" s="12"/>
      <c r="G122" s="11"/>
      <c r="H122" s="11"/>
      <c r="I122" s="11"/>
      <c r="J122" s="20">
        <f t="shared" si="63"/>
        <v>0</v>
      </c>
      <c r="K122" s="11"/>
      <c r="L122" s="11"/>
      <c r="M122" s="11"/>
      <c r="N122" s="20">
        <f t="shared" si="49"/>
        <v>0</v>
      </c>
      <c r="O122" s="11">
        <v>3825000</v>
      </c>
      <c r="P122" s="11">
        <f t="shared" si="65"/>
        <v>3825000</v>
      </c>
      <c r="Q122" s="11">
        <v>3825000</v>
      </c>
      <c r="R122" s="11"/>
      <c r="S122" s="11"/>
      <c r="T122" s="11">
        <f t="shared" si="62"/>
        <v>0</v>
      </c>
      <c r="U122" s="11">
        <f t="shared" si="66"/>
        <v>3825000</v>
      </c>
      <c r="V122" s="11">
        <f t="shared" si="59"/>
        <v>0</v>
      </c>
      <c r="W122" s="11">
        <f t="shared" si="52"/>
        <v>24146000</v>
      </c>
    </row>
    <row r="123" spans="1:23" ht="36" customHeight="1">
      <c r="A123" s="8" t="s">
        <v>658</v>
      </c>
      <c r="B123" s="17" t="s">
        <v>283</v>
      </c>
      <c r="C123" s="15" t="s">
        <v>284</v>
      </c>
      <c r="D123" s="101">
        <v>25558832</v>
      </c>
      <c r="E123" s="11">
        <v>13486700</v>
      </c>
      <c r="F123" s="12"/>
      <c r="G123" s="11"/>
      <c r="H123" s="11"/>
      <c r="I123" s="11"/>
      <c r="J123" s="20">
        <f t="shared" si="63"/>
        <v>0</v>
      </c>
      <c r="K123" s="11"/>
      <c r="L123" s="11"/>
      <c r="M123" s="11"/>
      <c r="N123" s="20">
        <f t="shared" si="49"/>
        <v>0</v>
      </c>
      <c r="O123" s="11">
        <v>2550000</v>
      </c>
      <c r="P123" s="11">
        <f t="shared" si="65"/>
        <v>2550000</v>
      </c>
      <c r="Q123" s="11">
        <v>2550000</v>
      </c>
      <c r="R123" s="11"/>
      <c r="S123" s="11"/>
      <c r="T123" s="11">
        <f t="shared" si="62"/>
        <v>0</v>
      </c>
      <c r="U123" s="11">
        <f t="shared" si="66"/>
        <v>2550000</v>
      </c>
      <c r="V123" s="11">
        <f t="shared" si="59"/>
        <v>0</v>
      </c>
      <c r="W123" s="11">
        <f t="shared" si="52"/>
        <v>16036700</v>
      </c>
    </row>
    <row r="124" spans="1:23" ht="36" customHeight="1">
      <c r="A124" s="8" t="s">
        <v>659</v>
      </c>
      <c r="B124" s="67" t="s">
        <v>285</v>
      </c>
      <c r="C124" s="8" t="s">
        <v>286</v>
      </c>
      <c r="D124" s="101">
        <v>38441964</v>
      </c>
      <c r="E124" s="11">
        <v>20300000</v>
      </c>
      <c r="F124" s="12"/>
      <c r="G124" s="11"/>
      <c r="H124" s="11"/>
      <c r="I124" s="11"/>
      <c r="J124" s="20">
        <f t="shared" si="63"/>
        <v>0</v>
      </c>
      <c r="K124" s="11"/>
      <c r="L124" s="11"/>
      <c r="M124" s="11"/>
      <c r="N124" s="20">
        <f t="shared" si="49"/>
        <v>0</v>
      </c>
      <c r="O124" s="11">
        <v>3825000</v>
      </c>
      <c r="P124" s="11">
        <f t="shared" si="65"/>
        <v>3825000</v>
      </c>
      <c r="Q124" s="11">
        <v>3825000</v>
      </c>
      <c r="R124" s="11"/>
      <c r="S124" s="11"/>
      <c r="T124" s="11">
        <f t="shared" si="62"/>
        <v>0</v>
      </c>
      <c r="U124" s="11">
        <f t="shared" si="66"/>
        <v>3825000</v>
      </c>
      <c r="V124" s="11">
        <f t="shared" si="59"/>
        <v>0</v>
      </c>
      <c r="W124" s="11">
        <f t="shared" si="52"/>
        <v>24125000</v>
      </c>
    </row>
    <row r="125" spans="1:23" ht="36" customHeight="1">
      <c r="A125" s="8" t="s">
        <v>660</v>
      </c>
      <c r="B125" s="17" t="s">
        <v>287</v>
      </c>
      <c r="C125" s="15" t="s">
        <v>288</v>
      </c>
      <c r="D125" s="101">
        <v>44003597</v>
      </c>
      <c r="E125" s="11">
        <v>23317800</v>
      </c>
      <c r="F125" s="12"/>
      <c r="G125" s="11"/>
      <c r="H125" s="11"/>
      <c r="I125" s="11"/>
      <c r="J125" s="20">
        <f t="shared" si="63"/>
        <v>0</v>
      </c>
      <c r="K125" s="11"/>
      <c r="L125" s="11"/>
      <c r="M125" s="11"/>
      <c r="N125" s="20">
        <f t="shared" si="49"/>
        <v>0</v>
      </c>
      <c r="O125" s="11">
        <v>4335000</v>
      </c>
      <c r="P125" s="11">
        <f t="shared" si="65"/>
        <v>4335000</v>
      </c>
      <c r="Q125" s="11">
        <v>4335000</v>
      </c>
      <c r="R125" s="11"/>
      <c r="S125" s="11"/>
      <c r="T125" s="11">
        <f t="shared" si="62"/>
        <v>0</v>
      </c>
      <c r="U125" s="11">
        <f t="shared" si="66"/>
        <v>4335000</v>
      </c>
      <c r="V125" s="11">
        <f t="shared" si="59"/>
        <v>0</v>
      </c>
      <c r="W125" s="11">
        <f t="shared" si="52"/>
        <v>27652800</v>
      </c>
    </row>
    <row r="126" spans="1:23" ht="36" customHeight="1">
      <c r="A126" s="8" t="s">
        <v>661</v>
      </c>
      <c r="B126" s="17" t="s">
        <v>289</v>
      </c>
      <c r="C126" s="15" t="s">
        <v>290</v>
      </c>
      <c r="D126" s="101">
        <v>148364821</v>
      </c>
      <c r="E126" s="11">
        <v>78452100</v>
      </c>
      <c r="F126" s="12"/>
      <c r="G126" s="11"/>
      <c r="H126" s="11"/>
      <c r="I126" s="11"/>
      <c r="J126" s="20">
        <f t="shared" si="63"/>
        <v>0</v>
      </c>
      <c r="K126" s="11"/>
      <c r="L126" s="11"/>
      <c r="M126" s="11"/>
      <c r="N126" s="20">
        <f t="shared" si="49"/>
        <v>0</v>
      </c>
      <c r="O126" s="11">
        <v>14739000</v>
      </c>
      <c r="P126" s="11">
        <f t="shared" si="65"/>
        <v>14739000</v>
      </c>
      <c r="Q126" s="11">
        <v>14739000</v>
      </c>
      <c r="R126" s="11"/>
      <c r="S126" s="11"/>
      <c r="T126" s="11">
        <f t="shared" si="62"/>
        <v>0</v>
      </c>
      <c r="U126" s="11">
        <f t="shared" si="66"/>
        <v>14739000</v>
      </c>
      <c r="V126" s="11">
        <f t="shared" si="59"/>
        <v>0</v>
      </c>
      <c r="W126" s="11">
        <f t="shared" si="52"/>
        <v>93191100</v>
      </c>
    </row>
    <row r="127" spans="1:23" ht="36" customHeight="1">
      <c r="A127" s="8" t="s">
        <v>662</v>
      </c>
      <c r="B127" s="17" t="s">
        <v>291</v>
      </c>
      <c r="C127" s="15" t="s">
        <v>292</v>
      </c>
      <c r="D127" s="101">
        <v>109904857</v>
      </c>
      <c r="E127" s="11">
        <v>58131100</v>
      </c>
      <c r="F127" s="12"/>
      <c r="G127" s="11"/>
      <c r="H127" s="11"/>
      <c r="I127" s="11"/>
      <c r="J127" s="20">
        <f t="shared" si="63"/>
        <v>0</v>
      </c>
      <c r="K127" s="11"/>
      <c r="L127" s="11"/>
      <c r="M127" s="11"/>
      <c r="N127" s="20">
        <f t="shared" si="49"/>
        <v>0</v>
      </c>
      <c r="O127" s="11">
        <v>10914000</v>
      </c>
      <c r="P127" s="11">
        <f t="shared" si="65"/>
        <v>10914000</v>
      </c>
      <c r="Q127" s="11">
        <v>10914000</v>
      </c>
      <c r="R127" s="11"/>
      <c r="S127" s="11"/>
      <c r="T127" s="11">
        <f t="shared" si="62"/>
        <v>0</v>
      </c>
      <c r="U127" s="11">
        <f t="shared" si="66"/>
        <v>10914000</v>
      </c>
      <c r="V127" s="11">
        <f t="shared" si="59"/>
        <v>0</v>
      </c>
      <c r="W127" s="11">
        <f t="shared" si="52"/>
        <v>69045100</v>
      </c>
    </row>
    <row r="128" spans="1:23" ht="36" customHeight="1">
      <c r="A128" s="8" t="s">
        <v>663</v>
      </c>
      <c r="B128" s="17" t="s">
        <v>293</v>
      </c>
      <c r="C128" s="15" t="s">
        <v>294</v>
      </c>
      <c r="D128" s="101">
        <v>187695605</v>
      </c>
      <c r="E128" s="11">
        <v>99272900</v>
      </c>
      <c r="F128" s="12"/>
      <c r="G128" s="11"/>
      <c r="H128" s="11"/>
      <c r="I128" s="11"/>
      <c r="J128" s="20">
        <f t="shared" si="63"/>
        <v>0</v>
      </c>
      <c r="K128" s="11"/>
      <c r="L128" s="11"/>
      <c r="M128" s="11"/>
      <c r="N128" s="20">
        <f t="shared" si="49"/>
        <v>0</v>
      </c>
      <c r="O128" s="11">
        <v>18615000</v>
      </c>
      <c r="P128" s="11">
        <f t="shared" si="65"/>
        <v>18615000</v>
      </c>
      <c r="Q128" s="11">
        <v>18615000</v>
      </c>
      <c r="R128" s="11"/>
      <c r="S128" s="11"/>
      <c r="T128" s="11">
        <f t="shared" si="62"/>
        <v>0</v>
      </c>
      <c r="U128" s="11">
        <f t="shared" si="66"/>
        <v>18615000</v>
      </c>
      <c r="V128" s="11">
        <f t="shared" si="59"/>
        <v>0</v>
      </c>
      <c r="W128" s="11">
        <f t="shared" si="52"/>
        <v>117887900</v>
      </c>
    </row>
    <row r="129" spans="1:23" ht="36" customHeight="1">
      <c r="A129" s="8" t="s">
        <v>664</v>
      </c>
      <c r="B129" s="63" t="s">
        <v>295</v>
      </c>
      <c r="C129" s="64" t="s">
        <v>296</v>
      </c>
      <c r="D129" s="101">
        <v>148346821</v>
      </c>
      <c r="E129" s="11">
        <v>78452100</v>
      </c>
      <c r="F129" s="12"/>
      <c r="G129" s="11"/>
      <c r="H129" s="11"/>
      <c r="I129" s="11"/>
      <c r="J129" s="20">
        <f t="shared" si="63"/>
        <v>0</v>
      </c>
      <c r="K129" s="11"/>
      <c r="L129" s="11"/>
      <c r="M129" s="11"/>
      <c r="N129" s="20">
        <f t="shared" si="49"/>
        <v>0</v>
      </c>
      <c r="O129" s="11">
        <v>14739000</v>
      </c>
      <c r="P129" s="11">
        <f t="shared" si="65"/>
        <v>14739000</v>
      </c>
      <c r="Q129" s="11">
        <v>14739000</v>
      </c>
      <c r="R129" s="11"/>
      <c r="S129" s="11"/>
      <c r="T129" s="11">
        <f t="shared" si="62"/>
        <v>0</v>
      </c>
      <c r="U129" s="11">
        <f t="shared" si="66"/>
        <v>14739000</v>
      </c>
      <c r="V129" s="11">
        <f t="shared" si="59"/>
        <v>0</v>
      </c>
      <c r="W129" s="11">
        <f t="shared" si="52"/>
        <v>93191100</v>
      </c>
    </row>
    <row r="130" spans="1:23" ht="36" customHeight="1">
      <c r="A130" s="8" t="s">
        <v>665</v>
      </c>
      <c r="B130" s="9" t="s">
        <v>297</v>
      </c>
      <c r="C130" s="10" t="s">
        <v>298</v>
      </c>
      <c r="D130" s="102">
        <v>82469867</v>
      </c>
      <c r="E130" s="11">
        <v>43638800</v>
      </c>
      <c r="F130" s="12"/>
      <c r="G130" s="11"/>
      <c r="H130" s="11"/>
      <c r="I130" s="11"/>
      <c r="J130" s="20">
        <f t="shared" si="63"/>
        <v>0</v>
      </c>
      <c r="K130" s="11"/>
      <c r="L130" s="11"/>
      <c r="M130" s="11"/>
      <c r="N130" s="20">
        <f t="shared" si="49"/>
        <v>0</v>
      </c>
      <c r="O130" s="11">
        <v>8185500</v>
      </c>
      <c r="P130" s="11">
        <f t="shared" si="65"/>
        <v>8185500</v>
      </c>
      <c r="Q130" s="11">
        <v>8185500</v>
      </c>
      <c r="R130" s="11"/>
      <c r="S130" s="11"/>
      <c r="T130" s="11">
        <f t="shared" si="62"/>
        <v>0</v>
      </c>
      <c r="U130" s="11">
        <f t="shared" si="66"/>
        <v>8185500</v>
      </c>
      <c r="V130" s="11">
        <f t="shared" si="59"/>
        <v>0</v>
      </c>
      <c r="W130" s="11">
        <f t="shared" si="52"/>
        <v>51824300</v>
      </c>
    </row>
    <row r="131" spans="1:23" ht="36" customHeight="1">
      <c r="A131" s="8" t="s">
        <v>666</v>
      </c>
      <c r="B131" s="9" t="s">
        <v>299</v>
      </c>
      <c r="C131" s="10" t="s">
        <v>300</v>
      </c>
      <c r="D131" s="102">
        <v>159353798</v>
      </c>
      <c r="E131" s="11">
        <v>84281800</v>
      </c>
      <c r="F131" s="12"/>
      <c r="G131" s="11"/>
      <c r="H131" s="11"/>
      <c r="I131" s="11"/>
      <c r="J131" s="20">
        <f t="shared" si="63"/>
        <v>0</v>
      </c>
      <c r="K131" s="11"/>
      <c r="L131" s="11"/>
      <c r="M131" s="11"/>
      <c r="N131" s="20">
        <f t="shared" ref="N131:N194" si="68">I131-J131-M131</f>
        <v>0</v>
      </c>
      <c r="O131" s="11">
        <v>15835500</v>
      </c>
      <c r="P131" s="11">
        <f t="shared" si="65"/>
        <v>15835500</v>
      </c>
      <c r="Q131" s="11">
        <v>15835500</v>
      </c>
      <c r="R131" s="11"/>
      <c r="S131" s="11"/>
      <c r="T131" s="11">
        <f t="shared" si="62"/>
        <v>0</v>
      </c>
      <c r="U131" s="11">
        <f t="shared" si="66"/>
        <v>15835500</v>
      </c>
      <c r="V131" s="11">
        <f t="shared" si="59"/>
        <v>0</v>
      </c>
      <c r="W131" s="11">
        <f t="shared" ref="W131:W194" si="69">E131+J131+P131</f>
        <v>100117300</v>
      </c>
    </row>
    <row r="132" spans="1:23" ht="36" customHeight="1">
      <c r="A132" s="8" t="s">
        <v>667</v>
      </c>
      <c r="B132" s="9" t="s">
        <v>301</v>
      </c>
      <c r="C132" s="15" t="s">
        <v>302</v>
      </c>
      <c r="D132" s="102">
        <v>131918808</v>
      </c>
      <c r="E132" s="11">
        <v>69790500</v>
      </c>
      <c r="F132" s="12"/>
      <c r="G132" s="11"/>
      <c r="H132" s="11"/>
      <c r="I132" s="11"/>
      <c r="J132" s="20">
        <f t="shared" si="63"/>
        <v>0</v>
      </c>
      <c r="K132" s="11"/>
      <c r="L132" s="11"/>
      <c r="M132" s="11"/>
      <c r="N132" s="20">
        <f t="shared" si="68"/>
        <v>0</v>
      </c>
      <c r="O132" s="11">
        <v>13107000</v>
      </c>
      <c r="P132" s="11">
        <f t="shared" si="65"/>
        <v>13107000</v>
      </c>
      <c r="Q132" s="11">
        <v>13107000</v>
      </c>
      <c r="R132" s="11"/>
      <c r="S132" s="11"/>
      <c r="T132" s="11">
        <f t="shared" si="62"/>
        <v>0</v>
      </c>
      <c r="U132" s="11">
        <f t="shared" si="66"/>
        <v>13107000</v>
      </c>
      <c r="V132" s="11">
        <f t="shared" si="59"/>
        <v>0</v>
      </c>
      <c r="W132" s="11">
        <f t="shared" si="69"/>
        <v>82897500</v>
      </c>
    </row>
    <row r="133" spans="1:23" ht="36" customHeight="1">
      <c r="A133" s="8" t="s">
        <v>668</v>
      </c>
      <c r="B133" s="9" t="s">
        <v>303</v>
      </c>
      <c r="C133" s="15" t="s">
        <v>304</v>
      </c>
      <c r="D133" s="102">
        <v>91603074</v>
      </c>
      <c r="E133" s="11">
        <v>48469900</v>
      </c>
      <c r="F133" s="12"/>
      <c r="G133" s="11"/>
      <c r="H133" s="11"/>
      <c r="I133" s="11"/>
      <c r="J133" s="20">
        <f t="shared" si="63"/>
        <v>0</v>
      </c>
      <c r="K133" s="11"/>
      <c r="L133" s="11"/>
      <c r="M133" s="11"/>
      <c r="N133" s="20">
        <f t="shared" si="68"/>
        <v>0</v>
      </c>
      <c r="O133" s="11">
        <v>9078000</v>
      </c>
      <c r="P133" s="11">
        <f t="shared" si="65"/>
        <v>9078000</v>
      </c>
      <c r="Q133" s="11">
        <v>9078000</v>
      </c>
      <c r="R133" s="11"/>
      <c r="S133" s="11"/>
      <c r="T133" s="11">
        <f t="shared" si="62"/>
        <v>0</v>
      </c>
      <c r="U133" s="11">
        <f t="shared" si="66"/>
        <v>9078000</v>
      </c>
      <c r="V133" s="11">
        <f t="shared" si="59"/>
        <v>0</v>
      </c>
      <c r="W133" s="11">
        <f t="shared" si="69"/>
        <v>57547900</v>
      </c>
    </row>
    <row r="134" spans="1:23" ht="36" customHeight="1">
      <c r="A134" s="8" t="s">
        <v>669</v>
      </c>
      <c r="B134" s="9" t="s">
        <v>305</v>
      </c>
      <c r="C134" s="10" t="s">
        <v>306</v>
      </c>
      <c r="D134" s="101">
        <v>160264153</v>
      </c>
      <c r="E134" s="11">
        <v>84781600</v>
      </c>
      <c r="F134" s="12"/>
      <c r="G134" s="11"/>
      <c r="H134" s="11"/>
      <c r="I134" s="11"/>
      <c r="J134" s="20">
        <f t="shared" si="63"/>
        <v>0</v>
      </c>
      <c r="K134" s="11"/>
      <c r="L134" s="11"/>
      <c r="M134" s="11"/>
      <c r="N134" s="20">
        <f t="shared" si="68"/>
        <v>0</v>
      </c>
      <c r="O134" s="11">
        <v>15886500</v>
      </c>
      <c r="P134" s="11">
        <f t="shared" si="65"/>
        <v>15886500</v>
      </c>
      <c r="Q134" s="11">
        <v>15886500</v>
      </c>
      <c r="R134" s="11"/>
      <c r="S134" s="11"/>
      <c r="T134" s="11">
        <f t="shared" si="62"/>
        <v>0</v>
      </c>
      <c r="U134" s="11">
        <f t="shared" si="66"/>
        <v>15886500</v>
      </c>
      <c r="V134" s="11">
        <f t="shared" si="59"/>
        <v>0</v>
      </c>
      <c r="W134" s="11">
        <f t="shared" si="69"/>
        <v>100668100</v>
      </c>
    </row>
    <row r="135" spans="1:23" ht="36" customHeight="1">
      <c r="A135" s="8" t="s">
        <v>670</v>
      </c>
      <c r="B135" s="9" t="s">
        <v>307</v>
      </c>
      <c r="C135" s="10" t="s">
        <v>308</v>
      </c>
      <c r="D135" s="101">
        <v>105236349</v>
      </c>
      <c r="E135" s="11">
        <v>55633100</v>
      </c>
      <c r="F135" s="12"/>
      <c r="G135" s="11"/>
      <c r="H135" s="11"/>
      <c r="I135" s="11"/>
      <c r="J135" s="20">
        <f t="shared" si="63"/>
        <v>0</v>
      </c>
      <c r="K135" s="11"/>
      <c r="L135" s="11"/>
      <c r="M135" s="11"/>
      <c r="N135" s="20">
        <f t="shared" si="68"/>
        <v>0</v>
      </c>
      <c r="O135" s="11">
        <v>10429500</v>
      </c>
      <c r="P135" s="11">
        <f t="shared" si="65"/>
        <v>10429500</v>
      </c>
      <c r="Q135" s="11">
        <v>10429500</v>
      </c>
      <c r="R135" s="11"/>
      <c r="S135" s="11"/>
      <c r="T135" s="11">
        <f t="shared" si="62"/>
        <v>0</v>
      </c>
      <c r="U135" s="11">
        <f t="shared" si="66"/>
        <v>10429500</v>
      </c>
      <c r="V135" s="11">
        <f t="shared" si="59"/>
        <v>0</v>
      </c>
      <c r="W135" s="11">
        <f t="shared" si="69"/>
        <v>66062600</v>
      </c>
    </row>
    <row r="136" spans="1:23" ht="36" customHeight="1">
      <c r="A136" s="8" t="s">
        <v>671</v>
      </c>
      <c r="B136" s="9" t="s">
        <v>309</v>
      </c>
      <c r="C136" s="15" t="s">
        <v>310</v>
      </c>
      <c r="D136" s="101">
        <v>98897881</v>
      </c>
      <c r="E136" s="11">
        <v>52301400</v>
      </c>
      <c r="F136" s="12"/>
      <c r="G136" s="11"/>
      <c r="H136" s="11"/>
      <c r="I136" s="11"/>
      <c r="J136" s="20">
        <f t="shared" si="63"/>
        <v>0</v>
      </c>
      <c r="K136" s="11"/>
      <c r="L136" s="11"/>
      <c r="M136" s="11"/>
      <c r="N136" s="20">
        <f t="shared" si="68"/>
        <v>0</v>
      </c>
      <c r="O136" s="11">
        <v>9817500</v>
      </c>
      <c r="P136" s="11">
        <f t="shared" si="65"/>
        <v>9817500</v>
      </c>
      <c r="Q136" s="11">
        <v>9817500</v>
      </c>
      <c r="R136" s="11"/>
      <c r="S136" s="11"/>
      <c r="T136" s="11">
        <f t="shared" si="62"/>
        <v>0</v>
      </c>
      <c r="U136" s="11">
        <f t="shared" si="66"/>
        <v>9817500</v>
      </c>
      <c r="V136" s="11">
        <f t="shared" si="59"/>
        <v>0</v>
      </c>
      <c r="W136" s="11">
        <f t="shared" si="69"/>
        <v>62118900</v>
      </c>
    </row>
    <row r="137" spans="1:23" ht="36" customHeight="1">
      <c r="A137" s="8" t="s">
        <v>672</v>
      </c>
      <c r="B137" s="9" t="s">
        <v>311</v>
      </c>
      <c r="C137" s="15" t="s">
        <v>312</v>
      </c>
      <c r="D137" s="101">
        <v>62283462</v>
      </c>
      <c r="E137" s="11">
        <v>32979000</v>
      </c>
      <c r="F137" s="12"/>
      <c r="G137" s="11"/>
      <c r="H137" s="11"/>
      <c r="I137" s="11"/>
      <c r="J137" s="20">
        <f t="shared" si="63"/>
        <v>0</v>
      </c>
      <c r="K137" s="11"/>
      <c r="L137" s="11"/>
      <c r="M137" s="11"/>
      <c r="N137" s="20">
        <f t="shared" si="68"/>
        <v>0</v>
      </c>
      <c r="O137" s="11">
        <v>6145500</v>
      </c>
      <c r="P137" s="11">
        <f t="shared" si="65"/>
        <v>6145500</v>
      </c>
      <c r="Q137" s="11">
        <v>6145500</v>
      </c>
      <c r="R137" s="11"/>
      <c r="S137" s="11"/>
      <c r="T137" s="11">
        <f t="shared" si="62"/>
        <v>0</v>
      </c>
      <c r="U137" s="11">
        <f t="shared" si="66"/>
        <v>6145500</v>
      </c>
      <c r="V137" s="11">
        <f t="shared" si="59"/>
        <v>0</v>
      </c>
      <c r="W137" s="11">
        <f t="shared" si="69"/>
        <v>39124500</v>
      </c>
    </row>
    <row r="138" spans="1:23" ht="36" customHeight="1">
      <c r="A138" s="8" t="s">
        <v>673</v>
      </c>
      <c r="B138" s="63" t="s">
        <v>313</v>
      </c>
      <c r="C138" s="64" t="s">
        <v>314</v>
      </c>
      <c r="D138" s="101">
        <v>72523405</v>
      </c>
      <c r="E138" s="11">
        <v>38808700</v>
      </c>
      <c r="F138" s="12"/>
      <c r="G138" s="11"/>
      <c r="H138" s="11"/>
      <c r="I138" s="11"/>
      <c r="J138" s="20">
        <f t="shared" si="63"/>
        <v>0</v>
      </c>
      <c r="K138" s="11"/>
      <c r="L138" s="11"/>
      <c r="M138" s="11"/>
      <c r="N138" s="20">
        <f t="shared" si="68"/>
        <v>0</v>
      </c>
      <c r="O138" s="11">
        <v>7267500</v>
      </c>
      <c r="P138" s="11">
        <f t="shared" si="65"/>
        <v>7267500</v>
      </c>
      <c r="Q138" s="11">
        <v>7267500</v>
      </c>
      <c r="R138" s="11"/>
      <c r="S138" s="11"/>
      <c r="T138" s="11">
        <f t="shared" si="62"/>
        <v>0</v>
      </c>
      <c r="U138" s="11">
        <f t="shared" si="66"/>
        <v>7267500</v>
      </c>
      <c r="V138" s="11">
        <f t="shared" si="59"/>
        <v>0</v>
      </c>
      <c r="W138" s="11">
        <f t="shared" si="69"/>
        <v>46076200</v>
      </c>
    </row>
    <row r="139" spans="1:23" ht="36" customHeight="1">
      <c r="A139" s="8" t="s">
        <v>674</v>
      </c>
      <c r="B139" s="9" t="s">
        <v>315</v>
      </c>
      <c r="C139" s="10" t="s">
        <v>316</v>
      </c>
      <c r="D139" s="101">
        <v>18279865</v>
      </c>
      <c r="E139" s="11">
        <v>9660200</v>
      </c>
      <c r="F139" s="12"/>
      <c r="G139" s="11"/>
      <c r="H139" s="11"/>
      <c r="I139" s="11"/>
      <c r="J139" s="20">
        <f t="shared" si="63"/>
        <v>0</v>
      </c>
      <c r="K139" s="11"/>
      <c r="L139" s="11"/>
      <c r="M139" s="11"/>
      <c r="N139" s="20">
        <f t="shared" si="68"/>
        <v>0</v>
      </c>
      <c r="O139" s="11">
        <v>1810500</v>
      </c>
      <c r="P139" s="11">
        <f t="shared" si="65"/>
        <v>1810500</v>
      </c>
      <c r="Q139" s="11">
        <v>1810500</v>
      </c>
      <c r="R139" s="11"/>
      <c r="S139" s="11"/>
      <c r="T139" s="11">
        <f t="shared" si="62"/>
        <v>0</v>
      </c>
      <c r="U139" s="11">
        <f t="shared" si="66"/>
        <v>1810500</v>
      </c>
      <c r="V139" s="11">
        <f t="shared" si="59"/>
        <v>0</v>
      </c>
      <c r="W139" s="11">
        <f t="shared" si="69"/>
        <v>11470700</v>
      </c>
    </row>
    <row r="140" spans="1:23" ht="36" customHeight="1">
      <c r="A140" s="8" t="s">
        <v>675</v>
      </c>
      <c r="B140" s="9" t="s">
        <v>317</v>
      </c>
      <c r="C140" s="10" t="s">
        <v>318</v>
      </c>
      <c r="D140" s="101">
        <v>54839597</v>
      </c>
      <c r="E140" s="11">
        <v>28982600</v>
      </c>
      <c r="F140" s="12"/>
      <c r="G140" s="11"/>
      <c r="H140" s="11"/>
      <c r="I140" s="11"/>
      <c r="J140" s="20">
        <f t="shared" si="63"/>
        <v>0</v>
      </c>
      <c r="K140" s="11"/>
      <c r="L140" s="11"/>
      <c r="M140" s="11"/>
      <c r="N140" s="20">
        <f t="shared" si="68"/>
        <v>0</v>
      </c>
      <c r="O140" s="11">
        <v>5431500</v>
      </c>
      <c r="P140" s="11">
        <f t="shared" si="65"/>
        <v>5431500</v>
      </c>
      <c r="Q140" s="11">
        <v>5431500</v>
      </c>
      <c r="R140" s="11"/>
      <c r="S140" s="11"/>
      <c r="T140" s="11">
        <f t="shared" si="62"/>
        <v>0</v>
      </c>
      <c r="U140" s="11">
        <f t="shared" si="66"/>
        <v>5431500</v>
      </c>
      <c r="V140" s="11">
        <f t="shared" si="59"/>
        <v>0</v>
      </c>
      <c r="W140" s="11">
        <f t="shared" si="69"/>
        <v>34414100</v>
      </c>
    </row>
    <row r="141" spans="1:23" ht="36" customHeight="1">
      <c r="A141" s="8" t="s">
        <v>676</v>
      </c>
      <c r="B141" s="9" t="s">
        <v>319</v>
      </c>
      <c r="C141" s="15" t="s">
        <v>320</v>
      </c>
      <c r="D141" s="101">
        <v>20806355</v>
      </c>
      <c r="E141" s="11">
        <v>6803300</v>
      </c>
      <c r="F141" s="12"/>
      <c r="G141" s="11"/>
      <c r="H141" s="11"/>
      <c r="I141" s="11"/>
      <c r="J141" s="20">
        <f t="shared" si="63"/>
        <v>0</v>
      </c>
      <c r="K141" s="11"/>
      <c r="L141" s="11"/>
      <c r="M141" s="11"/>
      <c r="N141" s="20">
        <f t="shared" si="68"/>
        <v>0</v>
      </c>
      <c r="O141" s="11">
        <v>9103500</v>
      </c>
      <c r="P141" s="11">
        <f t="shared" si="65"/>
        <v>9103500</v>
      </c>
      <c r="Q141" s="11">
        <v>9103500</v>
      </c>
      <c r="R141" s="11"/>
      <c r="S141" s="11"/>
      <c r="T141" s="11">
        <f t="shared" si="62"/>
        <v>0</v>
      </c>
      <c r="U141" s="11">
        <f t="shared" si="66"/>
        <v>9103500</v>
      </c>
      <c r="V141" s="11">
        <f t="shared" si="59"/>
        <v>0</v>
      </c>
      <c r="W141" s="11">
        <f t="shared" si="69"/>
        <v>15906800</v>
      </c>
    </row>
    <row r="142" spans="1:23" ht="36" customHeight="1">
      <c r="A142" s="8" t="s">
        <v>677</v>
      </c>
      <c r="B142" s="9" t="s">
        <v>321</v>
      </c>
      <c r="C142" s="15" t="s">
        <v>322</v>
      </c>
      <c r="D142" s="101">
        <v>19658903</v>
      </c>
      <c r="E142" s="11">
        <v>7787900</v>
      </c>
      <c r="F142" s="12"/>
      <c r="G142" s="11"/>
      <c r="H142" s="11"/>
      <c r="I142" s="11"/>
      <c r="J142" s="20">
        <f t="shared" si="63"/>
        <v>0</v>
      </c>
      <c r="K142" s="11"/>
      <c r="L142" s="11"/>
      <c r="M142" s="11"/>
      <c r="N142" s="20">
        <f t="shared" si="68"/>
        <v>0</v>
      </c>
      <c r="O142" s="11">
        <v>6298500</v>
      </c>
      <c r="P142" s="11">
        <f t="shared" si="65"/>
        <v>6298500</v>
      </c>
      <c r="Q142" s="11">
        <v>6298500</v>
      </c>
      <c r="R142" s="11"/>
      <c r="S142" s="11"/>
      <c r="T142" s="11">
        <f t="shared" si="62"/>
        <v>0</v>
      </c>
      <c r="U142" s="11">
        <f t="shared" si="66"/>
        <v>6298500</v>
      </c>
      <c r="V142" s="11">
        <f t="shared" si="59"/>
        <v>0</v>
      </c>
      <c r="W142" s="11">
        <f t="shared" si="69"/>
        <v>14086400</v>
      </c>
    </row>
    <row r="143" spans="1:23" ht="36" customHeight="1">
      <c r="A143" s="8" t="s">
        <v>678</v>
      </c>
      <c r="B143" s="9" t="s">
        <v>323</v>
      </c>
      <c r="C143" s="10" t="s">
        <v>324</v>
      </c>
      <c r="D143" s="101">
        <v>27222162</v>
      </c>
      <c r="E143" s="11">
        <v>14438300</v>
      </c>
      <c r="F143" s="12"/>
      <c r="G143" s="11"/>
      <c r="H143" s="11"/>
      <c r="I143" s="11"/>
      <c r="J143" s="20">
        <f t="shared" si="63"/>
        <v>0</v>
      </c>
      <c r="K143" s="11"/>
      <c r="L143" s="11"/>
      <c r="M143" s="11"/>
      <c r="N143" s="20">
        <f t="shared" si="68"/>
        <v>0</v>
      </c>
      <c r="O143" s="11">
        <v>2728500</v>
      </c>
      <c r="P143" s="11">
        <f t="shared" si="65"/>
        <v>2728500</v>
      </c>
      <c r="Q143" s="11">
        <v>2728500</v>
      </c>
      <c r="R143" s="11"/>
      <c r="S143" s="11"/>
      <c r="T143" s="11">
        <f t="shared" si="62"/>
        <v>0</v>
      </c>
      <c r="U143" s="11">
        <f t="shared" si="66"/>
        <v>2728500</v>
      </c>
      <c r="V143" s="11">
        <f t="shared" si="59"/>
        <v>0</v>
      </c>
      <c r="W143" s="11">
        <f t="shared" si="69"/>
        <v>17166800</v>
      </c>
    </row>
    <row r="144" spans="1:23" ht="36" customHeight="1">
      <c r="A144" s="8" t="s">
        <v>679</v>
      </c>
      <c r="B144" s="67" t="s">
        <v>325</v>
      </c>
      <c r="C144" s="8" t="s">
        <v>326</v>
      </c>
      <c r="D144" s="101">
        <v>18031004</v>
      </c>
      <c r="E144" s="11">
        <v>9523200</v>
      </c>
      <c r="F144" s="12"/>
      <c r="G144" s="11"/>
      <c r="H144" s="11"/>
      <c r="I144" s="11"/>
      <c r="J144" s="20">
        <f t="shared" si="63"/>
        <v>0</v>
      </c>
      <c r="K144" s="11"/>
      <c r="L144" s="11"/>
      <c r="M144" s="11"/>
      <c r="N144" s="20">
        <f t="shared" si="68"/>
        <v>0</v>
      </c>
      <c r="O144" s="11">
        <v>1810500</v>
      </c>
      <c r="P144" s="11">
        <f t="shared" si="65"/>
        <v>1810500</v>
      </c>
      <c r="Q144" s="11">
        <v>1810500</v>
      </c>
      <c r="R144" s="11"/>
      <c r="S144" s="11"/>
      <c r="T144" s="11">
        <f t="shared" si="62"/>
        <v>0</v>
      </c>
      <c r="U144" s="11">
        <f t="shared" si="66"/>
        <v>1810500</v>
      </c>
      <c r="V144" s="11">
        <f t="shared" si="59"/>
        <v>0</v>
      </c>
      <c r="W144" s="11">
        <f t="shared" si="69"/>
        <v>11333700</v>
      </c>
    </row>
    <row r="145" spans="1:23" ht="36" customHeight="1">
      <c r="A145" s="8" t="s">
        <v>680</v>
      </c>
      <c r="B145" s="67" t="s">
        <v>327</v>
      </c>
      <c r="C145" s="8" t="s">
        <v>328</v>
      </c>
      <c r="D145" s="101">
        <v>36047140</v>
      </c>
      <c r="E145" s="11">
        <v>19047400</v>
      </c>
      <c r="F145" s="12"/>
      <c r="G145" s="11"/>
      <c r="H145" s="11"/>
      <c r="I145" s="11"/>
      <c r="J145" s="20">
        <f t="shared" si="63"/>
        <v>0</v>
      </c>
      <c r="K145" s="11"/>
      <c r="L145" s="11"/>
      <c r="M145" s="11"/>
      <c r="N145" s="20">
        <f t="shared" si="68"/>
        <v>0</v>
      </c>
      <c r="O145" s="11">
        <v>3621000</v>
      </c>
      <c r="P145" s="11">
        <f t="shared" si="65"/>
        <v>3621000</v>
      </c>
      <c r="Q145" s="11">
        <v>3621000</v>
      </c>
      <c r="R145" s="11"/>
      <c r="S145" s="11"/>
      <c r="T145" s="11">
        <f t="shared" si="62"/>
        <v>0</v>
      </c>
      <c r="U145" s="11">
        <f t="shared" si="66"/>
        <v>3621000</v>
      </c>
      <c r="V145" s="11">
        <f t="shared" si="59"/>
        <v>0</v>
      </c>
      <c r="W145" s="11">
        <f t="shared" si="69"/>
        <v>22668400</v>
      </c>
    </row>
    <row r="146" spans="1:23" ht="36" customHeight="1">
      <c r="A146" s="8" t="s">
        <v>681</v>
      </c>
      <c r="B146" s="9" t="s">
        <v>329</v>
      </c>
      <c r="C146" s="15" t="s">
        <v>330</v>
      </c>
      <c r="D146" s="101">
        <v>21694244</v>
      </c>
      <c r="E146" s="11">
        <v>11494400</v>
      </c>
      <c r="F146" s="12"/>
      <c r="G146" s="11"/>
      <c r="H146" s="11"/>
      <c r="I146" s="11"/>
      <c r="J146" s="20">
        <f t="shared" si="63"/>
        <v>0</v>
      </c>
      <c r="K146" s="11"/>
      <c r="L146" s="11"/>
      <c r="M146" s="11"/>
      <c r="N146" s="20">
        <f t="shared" si="68"/>
        <v>0</v>
      </c>
      <c r="O146" s="11">
        <v>2167500</v>
      </c>
      <c r="P146" s="11">
        <f t="shared" si="65"/>
        <v>2167500</v>
      </c>
      <c r="Q146" s="11">
        <v>2167500</v>
      </c>
      <c r="R146" s="11"/>
      <c r="S146" s="11"/>
      <c r="T146" s="11">
        <f t="shared" si="62"/>
        <v>0</v>
      </c>
      <c r="U146" s="11">
        <f t="shared" si="66"/>
        <v>2167500</v>
      </c>
      <c r="V146" s="11">
        <f t="shared" si="59"/>
        <v>0</v>
      </c>
      <c r="W146" s="11">
        <f t="shared" si="69"/>
        <v>13661900</v>
      </c>
    </row>
    <row r="147" spans="1:23" ht="36" customHeight="1">
      <c r="A147" s="8" t="s">
        <v>682</v>
      </c>
      <c r="B147" s="9" t="s">
        <v>331</v>
      </c>
      <c r="C147" s="15" t="s">
        <v>332</v>
      </c>
      <c r="D147" s="101">
        <v>21694244</v>
      </c>
      <c r="E147" s="11">
        <v>11478400</v>
      </c>
      <c r="F147" s="12"/>
      <c r="G147" s="11"/>
      <c r="H147" s="11"/>
      <c r="I147" s="11"/>
      <c r="J147" s="20">
        <f t="shared" si="63"/>
        <v>0</v>
      </c>
      <c r="K147" s="11"/>
      <c r="L147" s="11"/>
      <c r="M147" s="11"/>
      <c r="N147" s="20">
        <f t="shared" si="68"/>
        <v>0</v>
      </c>
      <c r="O147" s="11">
        <v>2167500</v>
      </c>
      <c r="P147" s="11">
        <f t="shared" si="65"/>
        <v>2167500</v>
      </c>
      <c r="Q147" s="11">
        <v>2167500</v>
      </c>
      <c r="R147" s="11"/>
      <c r="S147" s="11"/>
      <c r="T147" s="11">
        <f t="shared" si="62"/>
        <v>0</v>
      </c>
      <c r="U147" s="11">
        <f t="shared" si="66"/>
        <v>2167500</v>
      </c>
      <c r="V147" s="11">
        <f t="shared" si="59"/>
        <v>0</v>
      </c>
      <c r="W147" s="11">
        <f t="shared" si="69"/>
        <v>13645900</v>
      </c>
    </row>
    <row r="148" spans="1:23" ht="36" customHeight="1">
      <c r="A148" s="8" t="s">
        <v>683</v>
      </c>
      <c r="B148" s="9" t="s">
        <v>333</v>
      </c>
      <c r="C148" s="10" t="s">
        <v>334</v>
      </c>
      <c r="D148" s="101">
        <v>36047140</v>
      </c>
      <c r="E148" s="11">
        <v>19047400</v>
      </c>
      <c r="F148" s="12"/>
      <c r="G148" s="11"/>
      <c r="H148" s="11"/>
      <c r="I148" s="11"/>
      <c r="J148" s="20">
        <f t="shared" si="63"/>
        <v>0</v>
      </c>
      <c r="K148" s="11"/>
      <c r="L148" s="11"/>
      <c r="M148" s="11"/>
      <c r="N148" s="20">
        <f t="shared" si="68"/>
        <v>0</v>
      </c>
      <c r="O148" s="11">
        <v>3621000</v>
      </c>
      <c r="P148" s="11">
        <f t="shared" si="65"/>
        <v>3621000</v>
      </c>
      <c r="Q148" s="11">
        <v>3621000</v>
      </c>
      <c r="R148" s="11"/>
      <c r="S148" s="11"/>
      <c r="T148" s="11">
        <f t="shared" si="62"/>
        <v>0</v>
      </c>
      <c r="U148" s="11">
        <f t="shared" si="66"/>
        <v>3621000</v>
      </c>
      <c r="V148" s="11">
        <f t="shared" ref="V148:V211" si="70">F148-G148-H148+L148+R148</f>
        <v>0</v>
      </c>
      <c r="W148" s="11">
        <f t="shared" si="69"/>
        <v>22668400</v>
      </c>
    </row>
    <row r="149" spans="1:23" ht="36" customHeight="1">
      <c r="A149" s="8" t="s">
        <v>684</v>
      </c>
      <c r="B149" s="67" t="s">
        <v>335</v>
      </c>
      <c r="C149" s="8" t="s">
        <v>336</v>
      </c>
      <c r="D149" s="101">
        <v>42123568</v>
      </c>
      <c r="E149" s="11">
        <v>22308200</v>
      </c>
      <c r="F149" s="12"/>
      <c r="G149" s="11"/>
      <c r="H149" s="11"/>
      <c r="I149" s="11"/>
      <c r="J149" s="20">
        <f t="shared" si="63"/>
        <v>0</v>
      </c>
      <c r="K149" s="11"/>
      <c r="L149" s="11"/>
      <c r="M149" s="11"/>
      <c r="N149" s="20">
        <f t="shared" si="68"/>
        <v>0</v>
      </c>
      <c r="O149" s="11">
        <v>4156500</v>
      </c>
      <c r="P149" s="11">
        <f t="shared" si="65"/>
        <v>4156500</v>
      </c>
      <c r="Q149" s="11">
        <v>4156500</v>
      </c>
      <c r="R149" s="11"/>
      <c r="S149" s="11"/>
      <c r="T149" s="11">
        <f t="shared" si="62"/>
        <v>0</v>
      </c>
      <c r="U149" s="11">
        <f t="shared" si="66"/>
        <v>4156500</v>
      </c>
      <c r="V149" s="11">
        <f t="shared" si="70"/>
        <v>0</v>
      </c>
      <c r="W149" s="11">
        <f t="shared" si="69"/>
        <v>26464700</v>
      </c>
    </row>
    <row r="150" spans="1:23" ht="36" customHeight="1">
      <c r="A150" s="8" t="s">
        <v>685</v>
      </c>
      <c r="B150" s="9" t="s">
        <v>337</v>
      </c>
      <c r="C150" s="15" t="s">
        <v>338</v>
      </c>
      <c r="D150" s="101">
        <v>36559731</v>
      </c>
      <c r="E150" s="11">
        <v>19321400</v>
      </c>
      <c r="F150" s="12"/>
      <c r="G150" s="11"/>
      <c r="H150" s="11"/>
      <c r="I150" s="11"/>
      <c r="J150" s="20">
        <f t="shared" si="63"/>
        <v>0</v>
      </c>
      <c r="K150" s="11"/>
      <c r="L150" s="11"/>
      <c r="M150" s="11"/>
      <c r="N150" s="20">
        <f t="shared" si="68"/>
        <v>0</v>
      </c>
      <c r="O150" s="11">
        <v>3621000</v>
      </c>
      <c r="P150" s="11">
        <f t="shared" si="65"/>
        <v>3621000</v>
      </c>
      <c r="Q150" s="11">
        <v>3621000</v>
      </c>
      <c r="R150" s="11"/>
      <c r="S150" s="11"/>
      <c r="T150" s="11">
        <f t="shared" si="62"/>
        <v>0</v>
      </c>
      <c r="U150" s="11">
        <f t="shared" si="66"/>
        <v>3621000</v>
      </c>
      <c r="V150" s="11">
        <f t="shared" si="70"/>
        <v>0</v>
      </c>
      <c r="W150" s="11">
        <f t="shared" si="69"/>
        <v>22942400</v>
      </c>
    </row>
    <row r="151" spans="1:23" ht="36" customHeight="1">
      <c r="A151" s="8" t="s">
        <v>686</v>
      </c>
      <c r="B151" s="9" t="s">
        <v>339</v>
      </c>
      <c r="C151" s="15" t="s">
        <v>340</v>
      </c>
      <c r="D151" s="101">
        <v>27218922</v>
      </c>
      <c r="E151" s="11">
        <v>14438300</v>
      </c>
      <c r="F151" s="12"/>
      <c r="G151" s="11"/>
      <c r="H151" s="11"/>
      <c r="I151" s="11"/>
      <c r="J151" s="20">
        <f t="shared" si="63"/>
        <v>0</v>
      </c>
      <c r="K151" s="11"/>
      <c r="L151" s="11"/>
      <c r="M151" s="11"/>
      <c r="N151" s="20">
        <f t="shared" si="68"/>
        <v>0</v>
      </c>
      <c r="O151" s="11">
        <v>2728500</v>
      </c>
      <c r="P151" s="11">
        <f t="shared" si="65"/>
        <v>2728500</v>
      </c>
      <c r="Q151" s="11">
        <v>2728500</v>
      </c>
      <c r="R151" s="11"/>
      <c r="S151" s="11"/>
      <c r="T151" s="11">
        <f t="shared" si="62"/>
        <v>0</v>
      </c>
      <c r="U151" s="11">
        <f t="shared" si="66"/>
        <v>2728500</v>
      </c>
      <c r="V151" s="11">
        <f t="shared" si="70"/>
        <v>0</v>
      </c>
      <c r="W151" s="11">
        <f t="shared" si="69"/>
        <v>17166800</v>
      </c>
    </row>
    <row r="152" spans="1:23" ht="36" customHeight="1">
      <c r="A152" s="8" t="s">
        <v>687</v>
      </c>
      <c r="B152" s="17" t="s">
        <v>341</v>
      </c>
      <c r="C152" s="8" t="s">
        <v>342</v>
      </c>
      <c r="D152" s="101">
        <v>35372320</v>
      </c>
      <c r="E152" s="11">
        <v>18752600</v>
      </c>
      <c r="F152" s="12"/>
      <c r="G152" s="11"/>
      <c r="H152" s="11"/>
      <c r="I152" s="11"/>
      <c r="J152" s="20">
        <f t="shared" si="63"/>
        <v>0</v>
      </c>
      <c r="K152" s="11"/>
      <c r="L152" s="11"/>
      <c r="M152" s="11"/>
      <c r="N152" s="20">
        <f t="shared" si="68"/>
        <v>0</v>
      </c>
      <c r="O152" s="11">
        <v>3544500</v>
      </c>
      <c r="P152" s="11">
        <f t="shared" si="65"/>
        <v>3544500</v>
      </c>
      <c r="Q152" s="11">
        <v>3544500</v>
      </c>
      <c r="R152" s="11"/>
      <c r="S152" s="11"/>
      <c r="T152" s="11">
        <f t="shared" si="62"/>
        <v>0</v>
      </c>
      <c r="U152" s="11">
        <f t="shared" si="66"/>
        <v>3544500</v>
      </c>
      <c r="V152" s="11">
        <f t="shared" si="70"/>
        <v>0</v>
      </c>
      <c r="W152" s="11">
        <f t="shared" si="69"/>
        <v>22297100</v>
      </c>
    </row>
    <row r="153" spans="1:23" ht="36" customHeight="1">
      <c r="A153" s="8" t="s">
        <v>688</v>
      </c>
      <c r="B153" s="9" t="s">
        <v>343</v>
      </c>
      <c r="C153" s="10" t="s">
        <v>344</v>
      </c>
      <c r="D153" s="103">
        <v>31837860</v>
      </c>
      <c r="E153" s="11">
        <v>16926300</v>
      </c>
      <c r="F153" s="12"/>
      <c r="G153" s="11"/>
      <c r="H153" s="11"/>
      <c r="I153" s="11"/>
      <c r="J153" s="20">
        <f t="shared" si="63"/>
        <v>0</v>
      </c>
      <c r="K153" s="11"/>
      <c r="L153" s="11"/>
      <c r="M153" s="11"/>
      <c r="N153" s="20">
        <f t="shared" si="68"/>
        <v>0</v>
      </c>
      <c r="O153" s="11">
        <v>3187500</v>
      </c>
      <c r="P153" s="11">
        <f t="shared" si="65"/>
        <v>3187500</v>
      </c>
      <c r="Q153" s="11">
        <v>3187500</v>
      </c>
      <c r="R153" s="11"/>
      <c r="S153" s="11"/>
      <c r="T153" s="11">
        <f t="shared" si="62"/>
        <v>0</v>
      </c>
      <c r="U153" s="11">
        <f t="shared" si="66"/>
        <v>3187500</v>
      </c>
      <c r="V153" s="11">
        <f t="shared" si="70"/>
        <v>0</v>
      </c>
      <c r="W153" s="11">
        <f t="shared" si="69"/>
        <v>20113800</v>
      </c>
    </row>
    <row r="154" spans="1:23" ht="36" customHeight="1">
      <c r="A154" s="8" t="s">
        <v>689</v>
      </c>
      <c r="B154" s="9" t="s">
        <v>345</v>
      </c>
      <c r="C154" s="15" t="s">
        <v>346</v>
      </c>
      <c r="D154" s="103">
        <v>35978329</v>
      </c>
      <c r="E154" s="11">
        <v>19250400</v>
      </c>
      <c r="F154" s="12"/>
      <c r="G154" s="11"/>
      <c r="H154" s="11"/>
      <c r="I154" s="11"/>
      <c r="J154" s="20">
        <f t="shared" si="63"/>
        <v>0</v>
      </c>
      <c r="K154" s="11"/>
      <c r="L154" s="11"/>
      <c r="M154" s="11"/>
      <c r="N154" s="20">
        <f t="shared" si="68"/>
        <v>0</v>
      </c>
      <c r="O154" s="11">
        <v>3621000</v>
      </c>
      <c r="P154" s="11">
        <f t="shared" si="65"/>
        <v>3621000</v>
      </c>
      <c r="Q154" s="11">
        <v>3621000</v>
      </c>
      <c r="R154" s="11"/>
      <c r="S154" s="11"/>
      <c r="T154" s="11">
        <f t="shared" si="62"/>
        <v>0</v>
      </c>
      <c r="U154" s="11">
        <f t="shared" si="66"/>
        <v>3621000</v>
      </c>
      <c r="V154" s="11">
        <f t="shared" si="70"/>
        <v>0</v>
      </c>
      <c r="W154" s="11">
        <f t="shared" si="69"/>
        <v>22871400</v>
      </c>
    </row>
    <row r="155" spans="1:23" ht="36" customHeight="1">
      <c r="A155" s="8" t="s">
        <v>690</v>
      </c>
      <c r="B155" s="9" t="s">
        <v>347</v>
      </c>
      <c r="C155" s="15" t="s">
        <v>348</v>
      </c>
      <c r="D155" s="103">
        <v>36291897</v>
      </c>
      <c r="E155" s="11">
        <v>19250400</v>
      </c>
      <c r="F155" s="12"/>
      <c r="G155" s="11"/>
      <c r="H155" s="11"/>
      <c r="I155" s="11"/>
      <c r="J155" s="20">
        <f t="shared" si="63"/>
        <v>0</v>
      </c>
      <c r="K155" s="11"/>
      <c r="L155" s="11"/>
      <c r="M155" s="11"/>
      <c r="N155" s="20">
        <f t="shared" si="68"/>
        <v>0</v>
      </c>
      <c r="O155" s="11">
        <v>3621000</v>
      </c>
      <c r="P155" s="11">
        <f t="shared" si="65"/>
        <v>3621000</v>
      </c>
      <c r="Q155" s="11">
        <v>3621000</v>
      </c>
      <c r="R155" s="11"/>
      <c r="S155" s="11"/>
      <c r="T155" s="11">
        <f t="shared" si="62"/>
        <v>0</v>
      </c>
      <c r="U155" s="11">
        <f t="shared" si="66"/>
        <v>3621000</v>
      </c>
      <c r="V155" s="11">
        <f t="shared" si="70"/>
        <v>0</v>
      </c>
      <c r="W155" s="11">
        <f t="shared" si="69"/>
        <v>22871400</v>
      </c>
    </row>
    <row r="156" spans="1:23" ht="36" customHeight="1">
      <c r="A156" s="8" t="s">
        <v>691</v>
      </c>
      <c r="B156" s="17" t="s">
        <v>349</v>
      </c>
      <c r="C156" s="15" t="s">
        <v>350</v>
      </c>
      <c r="D156" s="104">
        <v>45364871</v>
      </c>
      <c r="E156" s="11">
        <v>24063500</v>
      </c>
      <c r="F156" s="12"/>
      <c r="G156" s="11"/>
      <c r="H156" s="11"/>
      <c r="I156" s="11"/>
      <c r="J156" s="20">
        <f t="shared" si="63"/>
        <v>0</v>
      </c>
      <c r="K156" s="11"/>
      <c r="L156" s="11"/>
      <c r="M156" s="11"/>
      <c r="N156" s="20">
        <f t="shared" si="68"/>
        <v>0</v>
      </c>
      <c r="O156" s="11">
        <v>4539000</v>
      </c>
      <c r="P156" s="11">
        <f t="shared" si="65"/>
        <v>4539000</v>
      </c>
      <c r="Q156" s="11">
        <v>4539000</v>
      </c>
      <c r="R156" s="11"/>
      <c r="S156" s="11"/>
      <c r="T156" s="11">
        <f t="shared" si="62"/>
        <v>0</v>
      </c>
      <c r="U156" s="11">
        <f t="shared" si="66"/>
        <v>4539000</v>
      </c>
      <c r="V156" s="11">
        <f t="shared" si="70"/>
        <v>0</v>
      </c>
      <c r="W156" s="11">
        <f t="shared" si="69"/>
        <v>28602500</v>
      </c>
    </row>
    <row r="157" spans="1:23" ht="36" customHeight="1">
      <c r="A157" s="8" t="s">
        <v>692</v>
      </c>
      <c r="B157" s="67" t="s">
        <v>351</v>
      </c>
      <c r="C157" s="10" t="s">
        <v>352</v>
      </c>
      <c r="D157" s="104">
        <v>45364871</v>
      </c>
      <c r="E157" s="11">
        <v>24063500</v>
      </c>
      <c r="F157" s="12"/>
      <c r="G157" s="11"/>
      <c r="H157" s="11"/>
      <c r="I157" s="11"/>
      <c r="J157" s="20">
        <f t="shared" si="63"/>
        <v>0</v>
      </c>
      <c r="K157" s="11"/>
      <c r="L157" s="11"/>
      <c r="M157" s="11"/>
      <c r="N157" s="20">
        <f t="shared" si="68"/>
        <v>0</v>
      </c>
      <c r="O157" s="11">
        <v>4539000</v>
      </c>
      <c r="P157" s="11">
        <f t="shared" si="65"/>
        <v>4539000</v>
      </c>
      <c r="Q157" s="11">
        <v>4539000</v>
      </c>
      <c r="R157" s="11"/>
      <c r="S157" s="11"/>
      <c r="T157" s="11">
        <f t="shared" si="62"/>
        <v>0</v>
      </c>
      <c r="U157" s="11">
        <f t="shared" si="66"/>
        <v>4539000</v>
      </c>
      <c r="V157" s="11">
        <f t="shared" si="70"/>
        <v>0</v>
      </c>
      <c r="W157" s="11">
        <f t="shared" si="69"/>
        <v>28602500</v>
      </c>
    </row>
    <row r="158" spans="1:23" ht="36" customHeight="1">
      <c r="A158" s="8" t="s">
        <v>693</v>
      </c>
      <c r="B158" s="9" t="s">
        <v>353</v>
      </c>
      <c r="C158" s="15" t="s">
        <v>354</v>
      </c>
      <c r="D158" s="104">
        <v>68129756</v>
      </c>
      <c r="E158" s="11">
        <v>36177700</v>
      </c>
      <c r="F158" s="12"/>
      <c r="G158" s="11"/>
      <c r="H158" s="11"/>
      <c r="I158" s="11"/>
      <c r="J158" s="20">
        <f t="shared" si="63"/>
        <v>0</v>
      </c>
      <c r="K158" s="11"/>
      <c r="L158" s="11"/>
      <c r="M158" s="11"/>
      <c r="N158" s="20">
        <f t="shared" si="68"/>
        <v>0</v>
      </c>
      <c r="O158" s="11">
        <v>6808500</v>
      </c>
      <c r="P158" s="11">
        <f t="shared" si="65"/>
        <v>6808500</v>
      </c>
      <c r="Q158" s="11">
        <v>6808500</v>
      </c>
      <c r="R158" s="11"/>
      <c r="S158" s="11"/>
      <c r="T158" s="11">
        <f t="shared" si="62"/>
        <v>0</v>
      </c>
      <c r="U158" s="11">
        <f t="shared" si="66"/>
        <v>6808500</v>
      </c>
      <c r="V158" s="11">
        <f t="shared" si="70"/>
        <v>0</v>
      </c>
      <c r="W158" s="11">
        <f t="shared" si="69"/>
        <v>42986200</v>
      </c>
    </row>
    <row r="159" spans="1:23" ht="36" customHeight="1">
      <c r="A159" s="8" t="s">
        <v>694</v>
      </c>
      <c r="B159" s="9" t="s">
        <v>355</v>
      </c>
      <c r="C159" s="15" t="s">
        <v>356</v>
      </c>
      <c r="D159" s="104">
        <v>115804095</v>
      </c>
      <c r="E159" s="11">
        <v>61485700</v>
      </c>
      <c r="F159" s="12"/>
      <c r="G159" s="11"/>
      <c r="H159" s="11"/>
      <c r="I159" s="11"/>
      <c r="J159" s="20">
        <f t="shared" si="63"/>
        <v>0</v>
      </c>
      <c r="K159" s="11"/>
      <c r="L159" s="11"/>
      <c r="M159" s="11"/>
      <c r="N159" s="20">
        <f t="shared" si="68"/>
        <v>0</v>
      </c>
      <c r="O159" s="11">
        <v>11577000</v>
      </c>
      <c r="P159" s="11">
        <f t="shared" si="65"/>
        <v>11577000</v>
      </c>
      <c r="Q159" s="11">
        <v>11577000</v>
      </c>
      <c r="R159" s="11"/>
      <c r="S159" s="11"/>
      <c r="T159" s="11">
        <f t="shared" si="62"/>
        <v>0</v>
      </c>
      <c r="U159" s="11">
        <f t="shared" si="66"/>
        <v>11577000</v>
      </c>
      <c r="V159" s="11">
        <f t="shared" si="70"/>
        <v>0</v>
      </c>
      <c r="W159" s="11">
        <f t="shared" si="69"/>
        <v>73062700</v>
      </c>
    </row>
    <row r="160" spans="1:23" ht="36" customHeight="1">
      <c r="A160" s="8" t="s">
        <v>695</v>
      </c>
      <c r="B160" s="67" t="s">
        <v>357</v>
      </c>
      <c r="C160" s="8" t="s">
        <v>358</v>
      </c>
      <c r="D160" s="104">
        <v>22764885</v>
      </c>
      <c r="E160" s="11">
        <v>12114200</v>
      </c>
      <c r="F160" s="12"/>
      <c r="G160" s="11"/>
      <c r="H160" s="11"/>
      <c r="I160" s="11"/>
      <c r="J160" s="20">
        <f t="shared" si="63"/>
        <v>0</v>
      </c>
      <c r="K160" s="11"/>
      <c r="L160" s="11"/>
      <c r="M160" s="11"/>
      <c r="N160" s="20">
        <f t="shared" si="68"/>
        <v>0</v>
      </c>
      <c r="O160" s="11">
        <v>2269500</v>
      </c>
      <c r="P160" s="11">
        <f t="shared" si="65"/>
        <v>2269500</v>
      </c>
      <c r="Q160" s="11">
        <v>2269500</v>
      </c>
      <c r="R160" s="11"/>
      <c r="S160" s="11"/>
      <c r="T160" s="11">
        <f t="shared" si="62"/>
        <v>0</v>
      </c>
      <c r="U160" s="11">
        <f t="shared" si="66"/>
        <v>2269500</v>
      </c>
      <c r="V160" s="11">
        <f t="shared" si="70"/>
        <v>0</v>
      </c>
      <c r="W160" s="11">
        <f t="shared" si="69"/>
        <v>14383700</v>
      </c>
    </row>
    <row r="161" spans="1:23" ht="36" customHeight="1">
      <c r="A161" s="8" t="s">
        <v>696</v>
      </c>
      <c r="B161" s="9" t="s">
        <v>359</v>
      </c>
      <c r="C161" s="15" t="s">
        <v>360</v>
      </c>
      <c r="D161" s="104">
        <v>22764885</v>
      </c>
      <c r="E161" s="11">
        <v>12114200</v>
      </c>
      <c r="F161" s="12"/>
      <c r="G161" s="11"/>
      <c r="H161" s="11"/>
      <c r="I161" s="11"/>
      <c r="J161" s="20">
        <f t="shared" si="63"/>
        <v>0</v>
      </c>
      <c r="K161" s="11"/>
      <c r="L161" s="11"/>
      <c r="M161" s="11"/>
      <c r="N161" s="20">
        <f t="shared" si="68"/>
        <v>0</v>
      </c>
      <c r="O161" s="11">
        <v>2269500</v>
      </c>
      <c r="P161" s="11">
        <f t="shared" si="65"/>
        <v>2269500</v>
      </c>
      <c r="Q161" s="11">
        <v>2269500</v>
      </c>
      <c r="R161" s="11"/>
      <c r="S161" s="11"/>
      <c r="T161" s="11">
        <f t="shared" si="62"/>
        <v>0</v>
      </c>
      <c r="U161" s="11">
        <f t="shared" si="66"/>
        <v>2269500</v>
      </c>
      <c r="V161" s="11">
        <f t="shared" si="70"/>
        <v>0</v>
      </c>
      <c r="W161" s="11">
        <f t="shared" si="69"/>
        <v>14383700</v>
      </c>
    </row>
    <row r="162" spans="1:23" ht="36" customHeight="1">
      <c r="A162" s="8" t="s">
        <v>697</v>
      </c>
      <c r="B162" s="9" t="s">
        <v>361</v>
      </c>
      <c r="C162" s="15" t="s">
        <v>362</v>
      </c>
      <c r="D162" s="104">
        <v>18138478</v>
      </c>
      <c r="E162" s="11">
        <v>9625200</v>
      </c>
      <c r="F162" s="12"/>
      <c r="G162" s="11"/>
      <c r="H162" s="11"/>
      <c r="I162" s="11"/>
      <c r="J162" s="20">
        <f t="shared" si="63"/>
        <v>0</v>
      </c>
      <c r="K162" s="11"/>
      <c r="L162" s="11"/>
      <c r="M162" s="11"/>
      <c r="N162" s="20">
        <f t="shared" si="68"/>
        <v>0</v>
      </c>
      <c r="O162" s="11">
        <v>1810500</v>
      </c>
      <c r="P162" s="11">
        <f t="shared" si="65"/>
        <v>1810500</v>
      </c>
      <c r="Q162" s="11">
        <v>1810500</v>
      </c>
      <c r="R162" s="11"/>
      <c r="S162" s="11"/>
      <c r="T162" s="11">
        <f t="shared" si="62"/>
        <v>0</v>
      </c>
      <c r="U162" s="11">
        <f t="shared" si="66"/>
        <v>1810500</v>
      </c>
      <c r="V162" s="11">
        <f t="shared" si="70"/>
        <v>0</v>
      </c>
      <c r="W162" s="11">
        <f t="shared" si="69"/>
        <v>11435700</v>
      </c>
    </row>
    <row r="163" spans="1:23" ht="36" customHeight="1">
      <c r="A163" s="8" t="s">
        <v>698</v>
      </c>
      <c r="B163" s="67" t="s">
        <v>363</v>
      </c>
      <c r="C163" s="8" t="s">
        <v>364</v>
      </c>
      <c r="D163" s="104">
        <v>24909454</v>
      </c>
      <c r="E163" s="11">
        <v>14677900</v>
      </c>
      <c r="F163" s="12"/>
      <c r="G163" s="11"/>
      <c r="H163" s="11"/>
      <c r="I163" s="11"/>
      <c r="J163" s="20">
        <f t="shared" si="63"/>
        <v>0</v>
      </c>
      <c r="K163" s="11"/>
      <c r="L163" s="11"/>
      <c r="M163" s="11"/>
      <c r="N163" s="20">
        <f t="shared" si="68"/>
        <v>0</v>
      </c>
      <c r="O163" s="11">
        <v>2907000</v>
      </c>
      <c r="P163" s="11">
        <f t="shared" si="65"/>
        <v>2907000</v>
      </c>
      <c r="Q163" s="11">
        <v>2907000</v>
      </c>
      <c r="R163" s="11"/>
      <c r="S163" s="11"/>
      <c r="T163" s="11">
        <f t="shared" si="62"/>
        <v>0</v>
      </c>
      <c r="U163" s="11">
        <f t="shared" si="66"/>
        <v>2907000</v>
      </c>
      <c r="V163" s="11">
        <f t="shared" si="70"/>
        <v>0</v>
      </c>
      <c r="W163" s="11">
        <f t="shared" si="69"/>
        <v>17584900</v>
      </c>
    </row>
    <row r="164" spans="1:23" ht="36" customHeight="1">
      <c r="A164" s="8" t="s">
        <v>699</v>
      </c>
      <c r="B164" s="9" t="s">
        <v>365</v>
      </c>
      <c r="C164" s="10" t="s">
        <v>366</v>
      </c>
      <c r="D164" s="105">
        <v>32765534</v>
      </c>
      <c r="E164" s="11">
        <v>17388100</v>
      </c>
      <c r="F164" s="12"/>
      <c r="G164" s="11"/>
      <c r="H164" s="11"/>
      <c r="I164" s="11"/>
      <c r="J164" s="20">
        <f t="shared" si="63"/>
        <v>0</v>
      </c>
      <c r="K164" s="11"/>
      <c r="L164" s="11"/>
      <c r="M164" s="11"/>
      <c r="N164" s="20">
        <f t="shared" si="68"/>
        <v>0</v>
      </c>
      <c r="O164" s="11">
        <v>3264000</v>
      </c>
      <c r="P164" s="11">
        <f t="shared" si="65"/>
        <v>3264000</v>
      </c>
      <c r="Q164" s="11">
        <v>3264000</v>
      </c>
      <c r="R164" s="11"/>
      <c r="S164" s="11"/>
      <c r="T164" s="11">
        <f t="shared" si="62"/>
        <v>0</v>
      </c>
      <c r="U164" s="11">
        <f t="shared" si="66"/>
        <v>3264000</v>
      </c>
      <c r="V164" s="11">
        <f t="shared" si="70"/>
        <v>0</v>
      </c>
      <c r="W164" s="11">
        <f t="shared" si="69"/>
        <v>20652100</v>
      </c>
    </row>
    <row r="165" spans="1:23" ht="36" customHeight="1">
      <c r="A165" s="8" t="s">
        <v>700</v>
      </c>
      <c r="B165" s="17" t="s">
        <v>367</v>
      </c>
      <c r="C165" s="15" t="s">
        <v>368</v>
      </c>
      <c r="D165" s="104">
        <v>32085811</v>
      </c>
      <c r="E165" s="11">
        <v>16989300</v>
      </c>
      <c r="F165" s="12"/>
      <c r="G165" s="11"/>
      <c r="H165" s="11"/>
      <c r="I165" s="11"/>
      <c r="J165" s="20">
        <f t="shared" si="63"/>
        <v>0</v>
      </c>
      <c r="K165" s="11"/>
      <c r="L165" s="11"/>
      <c r="M165" s="11"/>
      <c r="N165" s="20">
        <f t="shared" si="68"/>
        <v>0</v>
      </c>
      <c r="O165" s="11">
        <v>3187500</v>
      </c>
      <c r="P165" s="11">
        <f t="shared" si="65"/>
        <v>3187500</v>
      </c>
      <c r="Q165" s="11">
        <v>3187500</v>
      </c>
      <c r="R165" s="11"/>
      <c r="S165" s="11"/>
      <c r="T165" s="11">
        <f t="shared" si="62"/>
        <v>0</v>
      </c>
      <c r="U165" s="11">
        <f t="shared" si="66"/>
        <v>3187500</v>
      </c>
      <c r="V165" s="11">
        <f t="shared" si="70"/>
        <v>0</v>
      </c>
      <c r="W165" s="11">
        <f t="shared" si="69"/>
        <v>20176800</v>
      </c>
    </row>
    <row r="166" spans="1:23" ht="36" customHeight="1">
      <c r="A166" s="8" t="s">
        <v>701</v>
      </c>
      <c r="B166" s="17" t="s">
        <v>760</v>
      </c>
      <c r="C166" s="15" t="s">
        <v>369</v>
      </c>
      <c r="D166" s="104">
        <v>55034879</v>
      </c>
      <c r="E166" s="11">
        <v>29147500</v>
      </c>
      <c r="F166" s="12"/>
      <c r="G166" s="11"/>
      <c r="H166" s="11"/>
      <c r="I166" s="11"/>
      <c r="J166" s="20">
        <f t="shared" si="63"/>
        <v>0</v>
      </c>
      <c r="K166" s="11"/>
      <c r="L166" s="11"/>
      <c r="M166" s="11"/>
      <c r="N166" s="20">
        <f t="shared" si="68"/>
        <v>0</v>
      </c>
      <c r="O166" s="11">
        <v>5457000</v>
      </c>
      <c r="P166" s="11">
        <f t="shared" si="65"/>
        <v>5457000</v>
      </c>
      <c r="Q166" s="11">
        <v>5457000</v>
      </c>
      <c r="R166" s="11"/>
      <c r="S166" s="11"/>
      <c r="T166" s="11">
        <f t="shared" si="62"/>
        <v>0</v>
      </c>
      <c r="U166" s="11">
        <f t="shared" si="66"/>
        <v>5457000</v>
      </c>
      <c r="V166" s="11">
        <f t="shared" si="70"/>
        <v>0</v>
      </c>
      <c r="W166" s="11">
        <f t="shared" si="69"/>
        <v>34604500</v>
      </c>
    </row>
    <row r="167" spans="1:23" ht="36" customHeight="1">
      <c r="A167" s="8" t="s">
        <v>702</v>
      </c>
      <c r="B167" s="17" t="s">
        <v>370</v>
      </c>
      <c r="C167" s="15" t="s">
        <v>371</v>
      </c>
      <c r="D167" s="104">
        <v>77804896</v>
      </c>
      <c r="E167" s="11">
        <v>40990800</v>
      </c>
      <c r="F167" s="12"/>
      <c r="G167" s="11"/>
      <c r="H167" s="11"/>
      <c r="I167" s="11"/>
      <c r="J167" s="20">
        <f t="shared" si="63"/>
        <v>0</v>
      </c>
      <c r="K167" s="11"/>
      <c r="L167" s="11"/>
      <c r="M167" s="11"/>
      <c r="N167" s="20">
        <f t="shared" si="68"/>
        <v>0</v>
      </c>
      <c r="O167" s="11">
        <v>7726500</v>
      </c>
      <c r="P167" s="11">
        <f t="shared" si="65"/>
        <v>7726500</v>
      </c>
      <c r="Q167" s="11">
        <v>7726500</v>
      </c>
      <c r="R167" s="11"/>
      <c r="S167" s="11"/>
      <c r="T167" s="11">
        <f t="shared" ref="T167:T230" si="71">O167-P167-S167</f>
        <v>0</v>
      </c>
      <c r="U167" s="11">
        <f t="shared" si="66"/>
        <v>7726500</v>
      </c>
      <c r="V167" s="11">
        <f t="shared" si="70"/>
        <v>0</v>
      </c>
      <c r="W167" s="11">
        <f t="shared" si="69"/>
        <v>48717300</v>
      </c>
    </row>
    <row r="168" spans="1:23" ht="36" customHeight="1">
      <c r="A168" s="8" t="s">
        <v>703</v>
      </c>
      <c r="B168" s="17" t="s">
        <v>372</v>
      </c>
      <c r="C168" s="15" t="s">
        <v>373</v>
      </c>
      <c r="D168" s="104">
        <v>219809714</v>
      </c>
      <c r="E168" s="11">
        <v>116262200</v>
      </c>
      <c r="F168" s="12"/>
      <c r="G168" s="11"/>
      <c r="H168" s="11"/>
      <c r="I168" s="11"/>
      <c r="J168" s="20">
        <f t="shared" si="63"/>
        <v>0</v>
      </c>
      <c r="K168" s="11"/>
      <c r="L168" s="11"/>
      <c r="M168" s="11"/>
      <c r="N168" s="20">
        <f t="shared" si="68"/>
        <v>0</v>
      </c>
      <c r="O168" s="11">
        <v>21828000</v>
      </c>
      <c r="P168" s="11">
        <f t="shared" si="65"/>
        <v>21828000</v>
      </c>
      <c r="Q168" s="11">
        <v>21828000</v>
      </c>
      <c r="R168" s="11"/>
      <c r="S168" s="11"/>
      <c r="T168" s="11">
        <f t="shared" si="71"/>
        <v>0</v>
      </c>
      <c r="U168" s="11">
        <f t="shared" si="66"/>
        <v>21828000</v>
      </c>
      <c r="V168" s="11">
        <f t="shared" si="70"/>
        <v>0</v>
      </c>
      <c r="W168" s="11">
        <f t="shared" si="69"/>
        <v>138090200</v>
      </c>
    </row>
    <row r="169" spans="1:23" ht="36" customHeight="1">
      <c r="A169" s="8" t="s">
        <v>704</v>
      </c>
      <c r="B169" s="17" t="s">
        <v>374</v>
      </c>
      <c r="C169" s="15" t="s">
        <v>375</v>
      </c>
      <c r="D169" s="104">
        <v>40286638</v>
      </c>
      <c r="E169" s="11">
        <v>21319600</v>
      </c>
      <c r="F169" s="12"/>
      <c r="G169" s="11"/>
      <c r="H169" s="11"/>
      <c r="I169" s="11"/>
      <c r="J169" s="20">
        <f t="shared" si="63"/>
        <v>0</v>
      </c>
      <c r="K169" s="11"/>
      <c r="L169" s="11"/>
      <c r="M169" s="11"/>
      <c r="N169" s="20">
        <f t="shared" si="68"/>
        <v>0</v>
      </c>
      <c r="O169" s="11">
        <v>3978000</v>
      </c>
      <c r="P169" s="11">
        <f t="shared" si="65"/>
        <v>3978000</v>
      </c>
      <c r="Q169" s="11">
        <v>3978000</v>
      </c>
      <c r="R169" s="11"/>
      <c r="S169" s="11"/>
      <c r="T169" s="11">
        <f t="shared" si="71"/>
        <v>0</v>
      </c>
      <c r="U169" s="11">
        <f t="shared" si="66"/>
        <v>3978000</v>
      </c>
      <c r="V169" s="11">
        <f t="shared" si="70"/>
        <v>0</v>
      </c>
      <c r="W169" s="11">
        <f t="shared" si="69"/>
        <v>25297600</v>
      </c>
    </row>
    <row r="170" spans="1:23" ht="36" customHeight="1">
      <c r="A170" s="8" t="s">
        <v>705</v>
      </c>
      <c r="B170" s="17" t="s">
        <v>376</v>
      </c>
      <c r="C170" s="15" t="s">
        <v>377</v>
      </c>
      <c r="D170" s="104">
        <v>38441964</v>
      </c>
      <c r="E170" s="11">
        <v>20321000</v>
      </c>
      <c r="F170" s="12"/>
      <c r="G170" s="11"/>
      <c r="H170" s="11"/>
      <c r="I170" s="11"/>
      <c r="J170" s="20">
        <f t="shared" si="63"/>
        <v>0</v>
      </c>
      <c r="K170" s="11"/>
      <c r="L170" s="11"/>
      <c r="M170" s="11"/>
      <c r="N170" s="20">
        <f t="shared" si="68"/>
        <v>0</v>
      </c>
      <c r="O170" s="11">
        <v>3825000</v>
      </c>
      <c r="P170" s="11">
        <f t="shared" si="65"/>
        <v>3825000</v>
      </c>
      <c r="Q170" s="11">
        <v>3825000</v>
      </c>
      <c r="R170" s="11"/>
      <c r="S170" s="11"/>
      <c r="T170" s="11">
        <f t="shared" si="71"/>
        <v>0</v>
      </c>
      <c r="U170" s="11">
        <f t="shared" si="66"/>
        <v>3825000</v>
      </c>
      <c r="V170" s="11">
        <f t="shared" si="70"/>
        <v>0</v>
      </c>
      <c r="W170" s="11">
        <f t="shared" si="69"/>
        <v>24146000</v>
      </c>
    </row>
    <row r="171" spans="1:23" ht="36" customHeight="1">
      <c r="A171" s="8" t="s">
        <v>706</v>
      </c>
      <c r="B171" s="17" t="s">
        <v>378</v>
      </c>
      <c r="C171" s="15" t="s">
        <v>379</v>
      </c>
      <c r="D171" s="105">
        <v>22941993</v>
      </c>
      <c r="E171" s="11">
        <v>12158200</v>
      </c>
      <c r="F171" s="12"/>
      <c r="G171" s="11"/>
      <c r="H171" s="11"/>
      <c r="I171" s="11"/>
      <c r="J171" s="20">
        <f t="shared" si="63"/>
        <v>0</v>
      </c>
      <c r="K171" s="11"/>
      <c r="L171" s="11"/>
      <c r="M171" s="11"/>
      <c r="N171" s="20">
        <f t="shared" si="68"/>
        <v>0</v>
      </c>
      <c r="O171" s="11">
        <v>2269500</v>
      </c>
      <c r="P171" s="11">
        <f t="shared" si="65"/>
        <v>2269500</v>
      </c>
      <c r="Q171" s="11">
        <v>2269500</v>
      </c>
      <c r="R171" s="11"/>
      <c r="S171" s="11"/>
      <c r="T171" s="11">
        <f t="shared" si="71"/>
        <v>0</v>
      </c>
      <c r="U171" s="11">
        <f t="shared" si="66"/>
        <v>2269500</v>
      </c>
      <c r="V171" s="11">
        <f t="shared" si="70"/>
        <v>0</v>
      </c>
      <c r="W171" s="11">
        <f t="shared" si="69"/>
        <v>14427700</v>
      </c>
    </row>
    <row r="172" spans="1:23" ht="36" customHeight="1">
      <c r="A172" s="8" t="s">
        <v>707</v>
      </c>
      <c r="B172" s="17" t="s">
        <v>380</v>
      </c>
      <c r="C172" s="15" t="s">
        <v>381</v>
      </c>
      <c r="D172" s="104">
        <v>65331499</v>
      </c>
      <c r="E172" s="11">
        <v>34663300</v>
      </c>
      <c r="F172" s="12"/>
      <c r="G172" s="11"/>
      <c r="H172" s="11"/>
      <c r="I172" s="11"/>
      <c r="J172" s="20">
        <f t="shared" ref="J172:J235" si="72">K172+L172</f>
        <v>0</v>
      </c>
      <c r="K172" s="11"/>
      <c r="L172" s="11"/>
      <c r="M172" s="11"/>
      <c r="N172" s="20">
        <f t="shared" si="68"/>
        <v>0</v>
      </c>
      <c r="O172" s="11">
        <v>6528000</v>
      </c>
      <c r="P172" s="11">
        <f t="shared" si="65"/>
        <v>6528000</v>
      </c>
      <c r="Q172" s="11">
        <v>6528000</v>
      </c>
      <c r="R172" s="11"/>
      <c r="S172" s="11"/>
      <c r="T172" s="11">
        <f t="shared" si="71"/>
        <v>0</v>
      </c>
      <c r="U172" s="11">
        <f t="shared" si="66"/>
        <v>6528000</v>
      </c>
      <c r="V172" s="11">
        <f t="shared" si="70"/>
        <v>0</v>
      </c>
      <c r="W172" s="11">
        <f t="shared" si="69"/>
        <v>41191300</v>
      </c>
    </row>
    <row r="173" spans="1:23" ht="36" customHeight="1">
      <c r="A173" s="8" t="s">
        <v>708</v>
      </c>
      <c r="B173" s="17" t="s">
        <v>382</v>
      </c>
      <c r="C173" s="15" t="s">
        <v>383</v>
      </c>
      <c r="D173" s="104">
        <v>229028937</v>
      </c>
      <c r="E173" s="11">
        <v>121643900</v>
      </c>
      <c r="F173" s="12"/>
      <c r="G173" s="11"/>
      <c r="H173" s="11"/>
      <c r="I173" s="11"/>
      <c r="J173" s="20">
        <f t="shared" si="72"/>
        <v>0</v>
      </c>
      <c r="K173" s="11"/>
      <c r="L173" s="11"/>
      <c r="M173" s="11"/>
      <c r="N173" s="20">
        <f t="shared" si="68"/>
        <v>0</v>
      </c>
      <c r="O173" s="11">
        <v>22924500</v>
      </c>
      <c r="P173" s="11">
        <f t="shared" si="65"/>
        <v>22924500</v>
      </c>
      <c r="Q173" s="11">
        <v>22924500</v>
      </c>
      <c r="R173" s="11"/>
      <c r="S173" s="11"/>
      <c r="T173" s="11">
        <f t="shared" si="71"/>
        <v>0</v>
      </c>
      <c r="U173" s="11">
        <f t="shared" si="66"/>
        <v>22924500</v>
      </c>
      <c r="V173" s="11">
        <f t="shared" si="70"/>
        <v>0</v>
      </c>
      <c r="W173" s="11">
        <f t="shared" si="69"/>
        <v>144568400</v>
      </c>
    </row>
    <row r="174" spans="1:23" ht="36" customHeight="1">
      <c r="A174" s="8" t="s">
        <v>709</v>
      </c>
      <c r="B174" s="17" t="s">
        <v>384</v>
      </c>
      <c r="C174" s="15" t="s">
        <v>385</v>
      </c>
      <c r="D174" s="104">
        <v>25360889</v>
      </c>
      <c r="E174" s="11">
        <v>13436700</v>
      </c>
      <c r="F174" s="12"/>
      <c r="G174" s="11"/>
      <c r="H174" s="11"/>
      <c r="I174" s="11"/>
      <c r="J174" s="20">
        <f t="shared" si="72"/>
        <v>0</v>
      </c>
      <c r="K174" s="11"/>
      <c r="L174" s="11"/>
      <c r="M174" s="11"/>
      <c r="N174" s="20">
        <f t="shared" si="68"/>
        <v>0</v>
      </c>
      <c r="O174" s="11">
        <v>2524500</v>
      </c>
      <c r="P174" s="11">
        <f t="shared" si="65"/>
        <v>2524500</v>
      </c>
      <c r="Q174" s="11">
        <v>2524500</v>
      </c>
      <c r="R174" s="11"/>
      <c r="S174" s="11"/>
      <c r="T174" s="11">
        <f t="shared" si="71"/>
        <v>0</v>
      </c>
      <c r="U174" s="11">
        <f t="shared" si="66"/>
        <v>2524500</v>
      </c>
      <c r="V174" s="11">
        <f t="shared" si="70"/>
        <v>0</v>
      </c>
      <c r="W174" s="11">
        <f t="shared" si="69"/>
        <v>15961200</v>
      </c>
    </row>
    <row r="175" spans="1:23" ht="36" customHeight="1">
      <c r="A175" s="8" t="s">
        <v>710</v>
      </c>
      <c r="B175" s="17" t="s">
        <v>386</v>
      </c>
      <c r="C175" s="15" t="s">
        <v>387</v>
      </c>
      <c r="D175" s="104">
        <v>47193022</v>
      </c>
      <c r="E175" s="11">
        <v>25012100</v>
      </c>
      <c r="F175" s="12"/>
      <c r="G175" s="11"/>
      <c r="H175" s="11"/>
      <c r="I175" s="11"/>
      <c r="J175" s="20">
        <f t="shared" si="72"/>
        <v>0</v>
      </c>
      <c r="K175" s="11"/>
      <c r="L175" s="11"/>
      <c r="M175" s="11"/>
      <c r="N175" s="20">
        <f t="shared" si="68"/>
        <v>0</v>
      </c>
      <c r="O175" s="11">
        <v>4717500</v>
      </c>
      <c r="P175" s="11">
        <f t="shared" ref="P175:P238" si="73">Q175+R175</f>
        <v>4717500</v>
      </c>
      <c r="Q175" s="11">
        <v>4717500</v>
      </c>
      <c r="R175" s="11"/>
      <c r="S175" s="11"/>
      <c r="T175" s="11">
        <f t="shared" si="71"/>
        <v>0</v>
      </c>
      <c r="U175" s="11">
        <f t="shared" ref="U175:U238" si="74">H175+K175+Q175</f>
        <v>4717500</v>
      </c>
      <c r="V175" s="11">
        <f t="shared" si="70"/>
        <v>0</v>
      </c>
      <c r="W175" s="11">
        <f t="shared" si="69"/>
        <v>29729600</v>
      </c>
    </row>
    <row r="176" spans="1:23" ht="36" customHeight="1">
      <c r="A176" s="8" t="s">
        <v>711</v>
      </c>
      <c r="B176" s="17" t="s">
        <v>388</v>
      </c>
      <c r="C176" s="15" t="s">
        <v>389</v>
      </c>
      <c r="D176" s="105">
        <v>17795305</v>
      </c>
      <c r="E176" s="11">
        <v>8380700</v>
      </c>
      <c r="F176" s="12"/>
      <c r="G176" s="11"/>
      <c r="H176" s="11"/>
      <c r="I176" s="11"/>
      <c r="J176" s="20">
        <f t="shared" si="72"/>
        <v>0</v>
      </c>
      <c r="K176" s="11"/>
      <c r="L176" s="11"/>
      <c r="M176" s="11"/>
      <c r="N176" s="20">
        <f t="shared" si="68"/>
        <v>0</v>
      </c>
      <c r="O176" s="11">
        <v>3621000</v>
      </c>
      <c r="P176" s="11">
        <f t="shared" si="73"/>
        <v>3621000</v>
      </c>
      <c r="Q176" s="11">
        <v>3621000</v>
      </c>
      <c r="R176" s="11"/>
      <c r="S176" s="11"/>
      <c r="T176" s="11">
        <f t="shared" si="71"/>
        <v>0</v>
      </c>
      <c r="U176" s="11">
        <f t="shared" si="74"/>
        <v>3621000</v>
      </c>
      <c r="V176" s="11">
        <f t="shared" si="70"/>
        <v>0</v>
      </c>
      <c r="W176" s="11">
        <f t="shared" si="69"/>
        <v>12001700</v>
      </c>
    </row>
    <row r="177" spans="1:23" ht="36" customHeight="1">
      <c r="A177" s="8" t="s">
        <v>712</v>
      </c>
      <c r="B177" s="17" t="s">
        <v>390</v>
      </c>
      <c r="C177" s="15" t="s">
        <v>391</v>
      </c>
      <c r="D177" s="105">
        <v>17795305</v>
      </c>
      <c r="E177" s="11">
        <v>13193800</v>
      </c>
      <c r="F177" s="12"/>
      <c r="G177" s="11"/>
      <c r="H177" s="11"/>
      <c r="I177" s="11"/>
      <c r="J177" s="20">
        <f t="shared" si="72"/>
        <v>0</v>
      </c>
      <c r="K177" s="11"/>
      <c r="L177" s="11"/>
      <c r="M177" s="11"/>
      <c r="N177" s="20">
        <f t="shared" si="68"/>
        <v>0</v>
      </c>
      <c r="O177" s="11">
        <v>2499000</v>
      </c>
      <c r="P177" s="11">
        <f t="shared" si="73"/>
        <v>2499000</v>
      </c>
      <c r="Q177" s="11">
        <v>2499000</v>
      </c>
      <c r="R177" s="11"/>
      <c r="S177" s="11"/>
      <c r="T177" s="11">
        <f t="shared" si="71"/>
        <v>0</v>
      </c>
      <c r="U177" s="11">
        <f t="shared" si="74"/>
        <v>2499000</v>
      </c>
      <c r="V177" s="11">
        <f t="shared" si="70"/>
        <v>0</v>
      </c>
      <c r="W177" s="11">
        <f t="shared" si="69"/>
        <v>15692800</v>
      </c>
    </row>
    <row r="178" spans="1:23" ht="36" customHeight="1">
      <c r="A178" s="8" t="s">
        <v>713</v>
      </c>
      <c r="B178" s="14" t="s">
        <v>392</v>
      </c>
      <c r="C178" s="15" t="s">
        <v>393</v>
      </c>
      <c r="D178" s="104">
        <v>140922318</v>
      </c>
      <c r="E178" s="11">
        <v>74538200</v>
      </c>
      <c r="F178" s="12"/>
      <c r="G178" s="11"/>
      <c r="H178" s="11"/>
      <c r="I178" s="11"/>
      <c r="J178" s="20">
        <f t="shared" si="72"/>
        <v>0</v>
      </c>
      <c r="K178" s="11"/>
      <c r="L178" s="11"/>
      <c r="M178" s="11"/>
      <c r="N178" s="20">
        <f t="shared" si="68"/>
        <v>0</v>
      </c>
      <c r="O178" s="11">
        <v>9333000</v>
      </c>
      <c r="P178" s="11">
        <f t="shared" si="73"/>
        <v>9333000</v>
      </c>
      <c r="Q178" s="11">
        <v>9333000</v>
      </c>
      <c r="R178" s="11"/>
      <c r="S178" s="11"/>
      <c r="T178" s="11">
        <f t="shared" si="71"/>
        <v>0</v>
      </c>
      <c r="U178" s="11">
        <f t="shared" si="74"/>
        <v>9333000</v>
      </c>
      <c r="V178" s="11">
        <f t="shared" si="70"/>
        <v>0</v>
      </c>
      <c r="W178" s="11">
        <f t="shared" si="69"/>
        <v>83871200</v>
      </c>
    </row>
    <row r="179" spans="1:23" ht="36" customHeight="1">
      <c r="A179" s="8" t="s">
        <v>714</v>
      </c>
      <c r="B179" s="17" t="s">
        <v>394</v>
      </c>
      <c r="C179" s="15" t="s">
        <v>395</v>
      </c>
      <c r="D179" s="104">
        <v>103019748</v>
      </c>
      <c r="E179" s="11">
        <v>54516200</v>
      </c>
      <c r="F179" s="12"/>
      <c r="G179" s="11"/>
      <c r="H179" s="11"/>
      <c r="I179" s="11"/>
      <c r="J179" s="20">
        <f t="shared" si="72"/>
        <v>0</v>
      </c>
      <c r="K179" s="11"/>
      <c r="L179" s="11"/>
      <c r="M179" s="11"/>
      <c r="N179" s="20">
        <f t="shared" si="68"/>
        <v>0</v>
      </c>
      <c r="O179" s="11">
        <v>10378500</v>
      </c>
      <c r="P179" s="11">
        <f t="shared" si="73"/>
        <v>10378500</v>
      </c>
      <c r="Q179" s="11">
        <v>10378500</v>
      </c>
      <c r="R179" s="11"/>
      <c r="S179" s="11"/>
      <c r="T179" s="11">
        <f t="shared" si="71"/>
        <v>0</v>
      </c>
      <c r="U179" s="11">
        <f t="shared" si="74"/>
        <v>10378500</v>
      </c>
      <c r="V179" s="11">
        <f t="shared" si="70"/>
        <v>0</v>
      </c>
      <c r="W179" s="11">
        <f t="shared" si="69"/>
        <v>64894700</v>
      </c>
    </row>
    <row r="180" spans="1:23" ht="36" customHeight="1">
      <c r="A180" s="8" t="s">
        <v>715</v>
      </c>
      <c r="B180" s="17" t="s">
        <v>396</v>
      </c>
      <c r="C180" s="15" t="s">
        <v>397</v>
      </c>
      <c r="D180" s="104">
        <v>81304416</v>
      </c>
      <c r="E180" s="11">
        <v>43021800</v>
      </c>
      <c r="F180" s="12"/>
      <c r="G180" s="11"/>
      <c r="H180" s="11"/>
      <c r="I180" s="11"/>
      <c r="J180" s="20">
        <f t="shared" si="72"/>
        <v>0</v>
      </c>
      <c r="K180" s="11"/>
      <c r="L180" s="11"/>
      <c r="M180" s="11"/>
      <c r="N180" s="20">
        <f t="shared" si="68"/>
        <v>0</v>
      </c>
      <c r="O180" s="11">
        <v>8160000</v>
      </c>
      <c r="P180" s="11">
        <f t="shared" si="73"/>
        <v>8160000</v>
      </c>
      <c r="Q180" s="11">
        <v>8160000</v>
      </c>
      <c r="R180" s="11"/>
      <c r="S180" s="11"/>
      <c r="T180" s="11">
        <f t="shared" si="71"/>
        <v>0</v>
      </c>
      <c r="U180" s="11">
        <f t="shared" si="74"/>
        <v>8160000</v>
      </c>
      <c r="V180" s="11">
        <f t="shared" si="70"/>
        <v>0</v>
      </c>
      <c r="W180" s="11">
        <f t="shared" si="69"/>
        <v>51181800</v>
      </c>
    </row>
    <row r="181" spans="1:23" ht="36" customHeight="1">
      <c r="A181" s="8" t="s">
        <v>716</v>
      </c>
      <c r="B181" s="17" t="s">
        <v>398</v>
      </c>
      <c r="C181" s="15" t="s">
        <v>399</v>
      </c>
      <c r="D181" s="104">
        <v>36047140</v>
      </c>
      <c r="E181" s="11">
        <v>19047400</v>
      </c>
      <c r="F181" s="12"/>
      <c r="G181" s="11"/>
      <c r="H181" s="11"/>
      <c r="I181" s="11"/>
      <c r="J181" s="20">
        <f t="shared" si="72"/>
        <v>0</v>
      </c>
      <c r="K181" s="11"/>
      <c r="L181" s="11"/>
      <c r="M181" s="11"/>
      <c r="N181" s="20">
        <f t="shared" si="68"/>
        <v>0</v>
      </c>
      <c r="O181" s="11">
        <v>3621000</v>
      </c>
      <c r="P181" s="11">
        <f t="shared" si="73"/>
        <v>3621000</v>
      </c>
      <c r="Q181" s="11">
        <v>3621000</v>
      </c>
      <c r="R181" s="11"/>
      <c r="S181" s="11"/>
      <c r="T181" s="11">
        <f t="shared" si="71"/>
        <v>0</v>
      </c>
      <c r="U181" s="11">
        <f t="shared" si="74"/>
        <v>3621000</v>
      </c>
      <c r="V181" s="11">
        <f t="shared" si="70"/>
        <v>0</v>
      </c>
      <c r="W181" s="11">
        <f t="shared" si="69"/>
        <v>22668400</v>
      </c>
    </row>
    <row r="182" spans="1:23" ht="36" customHeight="1">
      <c r="A182" s="8" t="s">
        <v>717</v>
      </c>
      <c r="B182" s="17" t="s">
        <v>400</v>
      </c>
      <c r="C182" s="15" t="s">
        <v>401</v>
      </c>
      <c r="D182" s="104">
        <v>28870692</v>
      </c>
      <c r="E182" s="11">
        <v>15270900</v>
      </c>
      <c r="F182" s="12"/>
      <c r="G182" s="11"/>
      <c r="H182" s="11"/>
      <c r="I182" s="11"/>
      <c r="J182" s="20">
        <f t="shared" si="72"/>
        <v>0</v>
      </c>
      <c r="K182" s="11"/>
      <c r="L182" s="11"/>
      <c r="M182" s="11"/>
      <c r="N182" s="20">
        <f t="shared" si="68"/>
        <v>0</v>
      </c>
      <c r="O182" s="11">
        <v>2907000</v>
      </c>
      <c r="P182" s="11">
        <f t="shared" si="73"/>
        <v>2907000</v>
      </c>
      <c r="Q182" s="11">
        <v>2907000</v>
      </c>
      <c r="R182" s="11"/>
      <c r="S182" s="11"/>
      <c r="T182" s="11">
        <f t="shared" si="71"/>
        <v>0</v>
      </c>
      <c r="U182" s="11">
        <f t="shared" si="74"/>
        <v>2907000</v>
      </c>
      <c r="V182" s="11">
        <f t="shared" si="70"/>
        <v>0</v>
      </c>
      <c r="W182" s="11">
        <f t="shared" si="69"/>
        <v>18177900</v>
      </c>
    </row>
    <row r="183" spans="1:23" ht="36" customHeight="1">
      <c r="A183" s="8" t="s">
        <v>718</v>
      </c>
      <c r="B183" s="63" t="s">
        <v>402</v>
      </c>
      <c r="C183" s="64" t="s">
        <v>403</v>
      </c>
      <c r="D183" s="104">
        <v>27046505</v>
      </c>
      <c r="E183" s="11">
        <v>14285300</v>
      </c>
      <c r="F183" s="12"/>
      <c r="G183" s="11"/>
      <c r="H183" s="11"/>
      <c r="I183" s="11"/>
      <c r="J183" s="20">
        <f t="shared" si="72"/>
        <v>0</v>
      </c>
      <c r="K183" s="11"/>
      <c r="L183" s="11"/>
      <c r="M183" s="11"/>
      <c r="N183" s="20">
        <f t="shared" si="68"/>
        <v>0</v>
      </c>
      <c r="O183" s="11">
        <v>2728500</v>
      </c>
      <c r="P183" s="11">
        <f t="shared" si="73"/>
        <v>2728500</v>
      </c>
      <c r="Q183" s="11">
        <v>2728500</v>
      </c>
      <c r="R183" s="11"/>
      <c r="S183" s="11"/>
      <c r="T183" s="11">
        <f t="shared" si="71"/>
        <v>0</v>
      </c>
      <c r="U183" s="11">
        <f t="shared" si="74"/>
        <v>2728500</v>
      </c>
      <c r="V183" s="11">
        <f t="shared" si="70"/>
        <v>0</v>
      </c>
      <c r="W183" s="11">
        <f t="shared" si="69"/>
        <v>17013800</v>
      </c>
    </row>
    <row r="184" spans="1:23" ht="36" customHeight="1">
      <c r="A184" s="8" t="s">
        <v>719</v>
      </c>
      <c r="B184" s="17" t="s">
        <v>404</v>
      </c>
      <c r="C184" s="15" t="s">
        <v>405</v>
      </c>
      <c r="D184" s="104">
        <v>27046505</v>
      </c>
      <c r="E184" s="11">
        <v>14285300</v>
      </c>
      <c r="F184" s="12"/>
      <c r="G184" s="11"/>
      <c r="H184" s="11"/>
      <c r="I184" s="11"/>
      <c r="J184" s="20">
        <f t="shared" si="72"/>
        <v>0</v>
      </c>
      <c r="K184" s="11"/>
      <c r="L184" s="11"/>
      <c r="M184" s="11"/>
      <c r="N184" s="20">
        <f t="shared" si="68"/>
        <v>0</v>
      </c>
      <c r="O184" s="11">
        <v>2728500</v>
      </c>
      <c r="P184" s="11">
        <f t="shared" si="73"/>
        <v>2728500</v>
      </c>
      <c r="Q184" s="11">
        <v>2728500</v>
      </c>
      <c r="R184" s="11"/>
      <c r="S184" s="11"/>
      <c r="T184" s="11">
        <f t="shared" si="71"/>
        <v>0</v>
      </c>
      <c r="U184" s="11">
        <f t="shared" si="74"/>
        <v>2728500</v>
      </c>
      <c r="V184" s="11">
        <f t="shared" si="70"/>
        <v>0</v>
      </c>
      <c r="W184" s="11">
        <f t="shared" si="69"/>
        <v>17013800</v>
      </c>
    </row>
    <row r="185" spans="1:23" ht="36" customHeight="1">
      <c r="A185" s="8" t="s">
        <v>720</v>
      </c>
      <c r="B185" s="17" t="s">
        <v>406</v>
      </c>
      <c r="C185" s="15" t="s">
        <v>407</v>
      </c>
      <c r="D185" s="104">
        <v>136275708</v>
      </c>
      <c r="E185" s="11">
        <v>72356400</v>
      </c>
      <c r="F185" s="12"/>
      <c r="G185" s="11"/>
      <c r="H185" s="11"/>
      <c r="I185" s="11"/>
      <c r="J185" s="20">
        <f t="shared" si="72"/>
        <v>0</v>
      </c>
      <c r="K185" s="11"/>
      <c r="L185" s="11"/>
      <c r="M185" s="11"/>
      <c r="N185" s="20">
        <f t="shared" si="68"/>
        <v>0</v>
      </c>
      <c r="O185" s="11">
        <v>13642500</v>
      </c>
      <c r="P185" s="11">
        <f t="shared" si="73"/>
        <v>13642500</v>
      </c>
      <c r="Q185" s="11">
        <v>13642500</v>
      </c>
      <c r="R185" s="11"/>
      <c r="S185" s="11"/>
      <c r="T185" s="11">
        <f t="shared" si="71"/>
        <v>0</v>
      </c>
      <c r="U185" s="11">
        <f t="shared" si="74"/>
        <v>13642500</v>
      </c>
      <c r="V185" s="11">
        <f t="shared" si="70"/>
        <v>0</v>
      </c>
      <c r="W185" s="11">
        <f t="shared" si="69"/>
        <v>85998900</v>
      </c>
    </row>
    <row r="186" spans="1:23" ht="36" customHeight="1">
      <c r="A186" s="8" t="s">
        <v>721</v>
      </c>
      <c r="B186" s="17" t="s">
        <v>408</v>
      </c>
      <c r="C186" s="15" t="s">
        <v>409</v>
      </c>
      <c r="D186" s="104">
        <v>27222162</v>
      </c>
      <c r="E186" s="11">
        <v>14438300</v>
      </c>
      <c r="F186" s="12"/>
      <c r="G186" s="11"/>
      <c r="H186" s="11"/>
      <c r="I186" s="11"/>
      <c r="J186" s="20">
        <f t="shared" si="72"/>
        <v>0</v>
      </c>
      <c r="K186" s="11"/>
      <c r="L186" s="11"/>
      <c r="M186" s="11"/>
      <c r="N186" s="20">
        <f t="shared" si="68"/>
        <v>0</v>
      </c>
      <c r="O186" s="11">
        <v>2728500</v>
      </c>
      <c r="P186" s="11">
        <f t="shared" si="73"/>
        <v>2728500</v>
      </c>
      <c r="Q186" s="11">
        <v>2728500</v>
      </c>
      <c r="R186" s="11"/>
      <c r="S186" s="11"/>
      <c r="T186" s="11">
        <f t="shared" si="71"/>
        <v>0</v>
      </c>
      <c r="U186" s="11">
        <f t="shared" si="74"/>
        <v>2728500</v>
      </c>
      <c r="V186" s="11">
        <f t="shared" si="70"/>
        <v>0</v>
      </c>
      <c r="W186" s="11">
        <f t="shared" si="69"/>
        <v>17166800</v>
      </c>
    </row>
    <row r="187" spans="1:23" ht="36" customHeight="1">
      <c r="A187" s="8" t="s">
        <v>722</v>
      </c>
      <c r="B187" s="63" t="s">
        <v>410</v>
      </c>
      <c r="C187" s="64" t="s">
        <v>411</v>
      </c>
      <c r="D187" s="104">
        <v>67698713</v>
      </c>
      <c r="E187" s="11">
        <v>35795700</v>
      </c>
      <c r="F187" s="12"/>
      <c r="G187" s="11"/>
      <c r="H187" s="11"/>
      <c r="I187" s="11"/>
      <c r="J187" s="20">
        <f t="shared" si="72"/>
        <v>0</v>
      </c>
      <c r="K187" s="11"/>
      <c r="L187" s="11"/>
      <c r="M187" s="11"/>
      <c r="N187" s="20">
        <f t="shared" si="68"/>
        <v>0</v>
      </c>
      <c r="O187" s="11">
        <v>6808500</v>
      </c>
      <c r="P187" s="11">
        <f t="shared" si="73"/>
        <v>6808500</v>
      </c>
      <c r="Q187" s="11">
        <v>6808500</v>
      </c>
      <c r="R187" s="11"/>
      <c r="S187" s="11"/>
      <c r="T187" s="11">
        <f t="shared" si="71"/>
        <v>0</v>
      </c>
      <c r="U187" s="11">
        <f t="shared" si="74"/>
        <v>6808500</v>
      </c>
      <c r="V187" s="11">
        <f t="shared" si="70"/>
        <v>0</v>
      </c>
      <c r="W187" s="11">
        <f t="shared" si="69"/>
        <v>42604200</v>
      </c>
    </row>
    <row r="188" spans="1:23" ht="36" customHeight="1">
      <c r="A188" s="70" t="s">
        <v>723</v>
      </c>
      <c r="B188" s="2" t="s">
        <v>420</v>
      </c>
      <c r="C188" s="19"/>
      <c r="D188" s="98">
        <f>D189</f>
        <v>3350000000</v>
      </c>
      <c r="E188" s="20">
        <f>E189</f>
        <v>688006000</v>
      </c>
      <c r="F188" s="20">
        <f t="shared" ref="F188:S188" si="75">F189</f>
        <v>0</v>
      </c>
      <c r="G188" s="20">
        <f t="shared" si="75"/>
        <v>0</v>
      </c>
      <c r="H188" s="20">
        <f t="shared" si="75"/>
        <v>0</v>
      </c>
      <c r="I188" s="20">
        <f t="shared" si="75"/>
        <v>0</v>
      </c>
      <c r="J188" s="20">
        <f t="shared" si="72"/>
        <v>0</v>
      </c>
      <c r="K188" s="20">
        <f t="shared" si="75"/>
        <v>0</v>
      </c>
      <c r="L188" s="20">
        <f t="shared" si="75"/>
        <v>0</v>
      </c>
      <c r="M188" s="20">
        <f t="shared" si="75"/>
        <v>0</v>
      </c>
      <c r="N188" s="20">
        <f t="shared" si="68"/>
        <v>0</v>
      </c>
      <c r="O188" s="20">
        <f t="shared" si="75"/>
        <v>810744774</v>
      </c>
      <c r="P188" s="20">
        <f t="shared" si="73"/>
        <v>787211774</v>
      </c>
      <c r="Q188" s="20">
        <f t="shared" si="75"/>
        <v>787211774</v>
      </c>
      <c r="R188" s="20"/>
      <c r="S188" s="20">
        <f t="shared" si="75"/>
        <v>0</v>
      </c>
      <c r="T188" s="20">
        <f t="shared" si="71"/>
        <v>23533000</v>
      </c>
      <c r="U188" s="20">
        <f t="shared" si="74"/>
        <v>787211774</v>
      </c>
      <c r="V188" s="20">
        <f t="shared" si="70"/>
        <v>0</v>
      </c>
      <c r="W188" s="20">
        <f t="shared" si="69"/>
        <v>1475217774</v>
      </c>
    </row>
    <row r="189" spans="1:23" ht="36" customHeight="1">
      <c r="A189" s="70" t="s">
        <v>724</v>
      </c>
      <c r="B189" s="2" t="s">
        <v>421</v>
      </c>
      <c r="C189" s="19"/>
      <c r="D189" s="98">
        <f>D190+D192+D194+D196</f>
        <v>3350000000</v>
      </c>
      <c r="E189" s="20">
        <f>E190+E192+E194+E196</f>
        <v>688006000</v>
      </c>
      <c r="F189" s="20">
        <f t="shared" ref="F189:S189" si="76">F190+F192+F194+F196</f>
        <v>0</v>
      </c>
      <c r="G189" s="20">
        <f t="shared" si="76"/>
        <v>0</v>
      </c>
      <c r="H189" s="20">
        <f t="shared" si="76"/>
        <v>0</v>
      </c>
      <c r="I189" s="20">
        <f t="shared" si="76"/>
        <v>0</v>
      </c>
      <c r="J189" s="20">
        <f t="shared" si="72"/>
        <v>0</v>
      </c>
      <c r="K189" s="20">
        <f t="shared" si="76"/>
        <v>0</v>
      </c>
      <c r="L189" s="20">
        <f t="shared" si="76"/>
        <v>0</v>
      </c>
      <c r="M189" s="20">
        <f t="shared" si="76"/>
        <v>0</v>
      </c>
      <c r="N189" s="20">
        <f t="shared" si="68"/>
        <v>0</v>
      </c>
      <c r="O189" s="20">
        <f t="shared" si="76"/>
        <v>810744774</v>
      </c>
      <c r="P189" s="20">
        <f t="shared" si="73"/>
        <v>787211774</v>
      </c>
      <c r="Q189" s="20">
        <f t="shared" si="76"/>
        <v>787211774</v>
      </c>
      <c r="R189" s="20"/>
      <c r="S189" s="20">
        <f t="shared" si="76"/>
        <v>0</v>
      </c>
      <c r="T189" s="20">
        <f t="shared" si="71"/>
        <v>23533000</v>
      </c>
      <c r="U189" s="20">
        <f t="shared" si="74"/>
        <v>787211774</v>
      </c>
      <c r="V189" s="20">
        <f t="shared" si="70"/>
        <v>0</v>
      </c>
      <c r="W189" s="20">
        <f t="shared" si="69"/>
        <v>1475217774</v>
      </c>
    </row>
    <row r="190" spans="1:23" s="21" customFormat="1" ht="36" customHeight="1">
      <c r="A190" s="1">
        <v>1</v>
      </c>
      <c r="B190" s="18" t="s">
        <v>161</v>
      </c>
      <c r="C190" s="19"/>
      <c r="D190" s="98">
        <f>D191</f>
        <v>900000000</v>
      </c>
      <c r="E190" s="20">
        <f>E191</f>
        <v>0</v>
      </c>
      <c r="F190" s="20">
        <f t="shared" ref="F190:S190" si="77">F191</f>
        <v>0</v>
      </c>
      <c r="G190" s="20">
        <f t="shared" si="77"/>
        <v>0</v>
      </c>
      <c r="H190" s="20">
        <f t="shared" si="77"/>
        <v>0</v>
      </c>
      <c r="I190" s="20">
        <f t="shared" si="77"/>
        <v>0</v>
      </c>
      <c r="J190" s="20">
        <f t="shared" si="72"/>
        <v>0</v>
      </c>
      <c r="K190" s="20">
        <f t="shared" si="77"/>
        <v>0</v>
      </c>
      <c r="L190" s="20">
        <f t="shared" si="77"/>
        <v>0</v>
      </c>
      <c r="M190" s="20">
        <f t="shared" si="77"/>
        <v>0</v>
      </c>
      <c r="N190" s="20">
        <f t="shared" si="68"/>
        <v>0</v>
      </c>
      <c r="O190" s="20">
        <f t="shared" si="77"/>
        <v>200000000</v>
      </c>
      <c r="P190" s="20">
        <f t="shared" si="73"/>
        <v>176577000</v>
      </c>
      <c r="Q190" s="20">
        <f t="shared" si="77"/>
        <v>176577000</v>
      </c>
      <c r="R190" s="20"/>
      <c r="S190" s="20">
        <f t="shared" si="77"/>
        <v>0</v>
      </c>
      <c r="T190" s="20">
        <f t="shared" si="71"/>
        <v>23423000</v>
      </c>
      <c r="U190" s="20">
        <f t="shared" si="74"/>
        <v>176577000</v>
      </c>
      <c r="V190" s="20">
        <f t="shared" si="70"/>
        <v>0</v>
      </c>
      <c r="W190" s="20">
        <f t="shared" si="69"/>
        <v>176577000</v>
      </c>
    </row>
    <row r="191" spans="1:23" ht="36" customHeight="1">
      <c r="A191" s="16">
        <v>1.1000000000000001</v>
      </c>
      <c r="B191" s="17" t="s">
        <v>137</v>
      </c>
      <c r="C191" s="15" t="s">
        <v>138</v>
      </c>
      <c r="D191" s="104">
        <v>900000000</v>
      </c>
      <c r="E191" s="11"/>
      <c r="F191" s="11"/>
      <c r="G191" s="11"/>
      <c r="H191" s="11"/>
      <c r="I191" s="11"/>
      <c r="J191" s="20">
        <f t="shared" si="72"/>
        <v>0</v>
      </c>
      <c r="K191" s="11"/>
      <c r="L191" s="11"/>
      <c r="M191" s="11"/>
      <c r="N191" s="20">
        <f t="shared" si="68"/>
        <v>0</v>
      </c>
      <c r="O191" s="11">
        <v>200000000</v>
      </c>
      <c r="P191" s="11">
        <f t="shared" si="73"/>
        <v>176577000</v>
      </c>
      <c r="Q191" s="11">
        <v>176577000</v>
      </c>
      <c r="R191" s="11"/>
      <c r="S191" s="11"/>
      <c r="T191" s="11">
        <f t="shared" si="71"/>
        <v>23423000</v>
      </c>
      <c r="U191" s="11">
        <f t="shared" si="74"/>
        <v>176577000</v>
      </c>
      <c r="V191" s="11">
        <f t="shared" si="70"/>
        <v>0</v>
      </c>
      <c r="W191" s="11">
        <f t="shared" si="69"/>
        <v>176577000</v>
      </c>
    </row>
    <row r="192" spans="1:23" s="21" customFormat="1" ht="36" customHeight="1">
      <c r="A192" s="1">
        <v>2</v>
      </c>
      <c r="B192" s="2" t="s">
        <v>184</v>
      </c>
      <c r="C192" s="22"/>
      <c r="D192" s="98">
        <f>D193</f>
        <v>1100000000</v>
      </c>
      <c r="E192" s="20">
        <f>E193</f>
        <v>688006000</v>
      </c>
      <c r="F192" s="20">
        <f t="shared" ref="F192:S192" si="78">F193</f>
        <v>0</v>
      </c>
      <c r="G192" s="20">
        <f t="shared" si="78"/>
        <v>0</v>
      </c>
      <c r="H192" s="20">
        <f t="shared" si="78"/>
        <v>0</v>
      </c>
      <c r="I192" s="20">
        <f t="shared" si="78"/>
        <v>0</v>
      </c>
      <c r="J192" s="20">
        <f t="shared" si="72"/>
        <v>0</v>
      </c>
      <c r="K192" s="20">
        <f t="shared" si="78"/>
        <v>0</v>
      </c>
      <c r="L192" s="20">
        <f t="shared" si="78"/>
        <v>0</v>
      </c>
      <c r="M192" s="20">
        <f t="shared" si="78"/>
        <v>0</v>
      </c>
      <c r="N192" s="20">
        <f t="shared" si="68"/>
        <v>0</v>
      </c>
      <c r="O192" s="20">
        <f t="shared" si="78"/>
        <v>389577000</v>
      </c>
      <c r="P192" s="20">
        <f t="shared" si="73"/>
        <v>389577000</v>
      </c>
      <c r="Q192" s="20">
        <f t="shared" si="78"/>
        <v>389577000</v>
      </c>
      <c r="R192" s="20"/>
      <c r="S192" s="20">
        <f t="shared" si="78"/>
        <v>0</v>
      </c>
      <c r="T192" s="20">
        <f t="shared" si="71"/>
        <v>0</v>
      </c>
      <c r="U192" s="20">
        <f t="shared" si="74"/>
        <v>389577000</v>
      </c>
      <c r="V192" s="20">
        <f t="shared" si="70"/>
        <v>0</v>
      </c>
      <c r="W192" s="20">
        <f t="shared" si="69"/>
        <v>1077583000</v>
      </c>
    </row>
    <row r="193" spans="1:23" ht="36" customHeight="1">
      <c r="A193" s="16">
        <v>2.1</v>
      </c>
      <c r="B193" s="17" t="s">
        <v>632</v>
      </c>
      <c r="C193" s="15" t="s">
        <v>633</v>
      </c>
      <c r="D193" s="104">
        <v>1100000000</v>
      </c>
      <c r="E193" s="11">
        <v>688006000</v>
      </c>
      <c r="F193" s="11"/>
      <c r="G193" s="11"/>
      <c r="H193" s="11"/>
      <c r="I193" s="11"/>
      <c r="J193" s="20">
        <f t="shared" si="72"/>
        <v>0</v>
      </c>
      <c r="K193" s="11"/>
      <c r="L193" s="11"/>
      <c r="M193" s="11"/>
      <c r="N193" s="20">
        <f t="shared" si="68"/>
        <v>0</v>
      </c>
      <c r="O193" s="11">
        <v>389577000</v>
      </c>
      <c r="P193" s="11">
        <f t="shared" si="73"/>
        <v>389577000</v>
      </c>
      <c r="Q193" s="11">
        <v>389577000</v>
      </c>
      <c r="R193" s="11"/>
      <c r="S193" s="11"/>
      <c r="T193" s="11">
        <f t="shared" si="71"/>
        <v>0</v>
      </c>
      <c r="U193" s="11">
        <f t="shared" si="74"/>
        <v>389577000</v>
      </c>
      <c r="V193" s="11">
        <f t="shared" si="70"/>
        <v>0</v>
      </c>
      <c r="W193" s="11">
        <f t="shared" si="69"/>
        <v>1077583000</v>
      </c>
    </row>
    <row r="194" spans="1:23" s="21" customFormat="1" ht="36" customHeight="1">
      <c r="A194" s="1">
        <v>3</v>
      </c>
      <c r="B194" s="2" t="s">
        <v>165</v>
      </c>
      <c r="C194" s="22"/>
      <c r="D194" s="98">
        <f>D195</f>
        <v>1000000000</v>
      </c>
      <c r="E194" s="20">
        <f>E195</f>
        <v>0</v>
      </c>
      <c r="F194" s="20">
        <f t="shared" ref="F194:S194" si="79">F195</f>
        <v>0</v>
      </c>
      <c r="G194" s="20">
        <f t="shared" si="79"/>
        <v>0</v>
      </c>
      <c r="H194" s="20">
        <f t="shared" si="79"/>
        <v>0</v>
      </c>
      <c r="I194" s="20">
        <f t="shared" si="79"/>
        <v>0</v>
      </c>
      <c r="J194" s="20">
        <f t="shared" si="72"/>
        <v>0</v>
      </c>
      <c r="K194" s="20">
        <f t="shared" si="79"/>
        <v>0</v>
      </c>
      <c r="L194" s="20">
        <f t="shared" si="79"/>
        <v>0</v>
      </c>
      <c r="M194" s="20">
        <f t="shared" si="79"/>
        <v>0</v>
      </c>
      <c r="N194" s="20">
        <f t="shared" si="68"/>
        <v>0</v>
      </c>
      <c r="O194" s="20">
        <f t="shared" si="79"/>
        <v>2900000</v>
      </c>
      <c r="P194" s="20">
        <f t="shared" si="73"/>
        <v>2900000</v>
      </c>
      <c r="Q194" s="20">
        <f t="shared" si="79"/>
        <v>2900000</v>
      </c>
      <c r="R194" s="20"/>
      <c r="S194" s="20">
        <f t="shared" si="79"/>
        <v>0</v>
      </c>
      <c r="T194" s="20">
        <f t="shared" si="71"/>
        <v>0</v>
      </c>
      <c r="U194" s="20">
        <f t="shared" si="74"/>
        <v>2900000</v>
      </c>
      <c r="V194" s="20">
        <f t="shared" si="70"/>
        <v>0</v>
      </c>
      <c r="W194" s="20">
        <f t="shared" si="69"/>
        <v>2900000</v>
      </c>
    </row>
    <row r="195" spans="1:23" ht="36" customHeight="1">
      <c r="A195" s="16">
        <v>3.1</v>
      </c>
      <c r="B195" s="17" t="s">
        <v>638</v>
      </c>
      <c r="C195" s="15" t="s">
        <v>639</v>
      </c>
      <c r="D195" s="104">
        <v>1000000000</v>
      </c>
      <c r="E195" s="11"/>
      <c r="F195" s="11"/>
      <c r="G195" s="11"/>
      <c r="H195" s="11"/>
      <c r="I195" s="11"/>
      <c r="J195" s="20">
        <f t="shared" si="72"/>
        <v>0</v>
      </c>
      <c r="K195" s="11"/>
      <c r="L195" s="11"/>
      <c r="M195" s="11"/>
      <c r="N195" s="20">
        <f t="shared" ref="N195:N258" si="80">I195-J195-M195</f>
        <v>0</v>
      </c>
      <c r="O195" s="11">
        <v>2900000</v>
      </c>
      <c r="P195" s="11">
        <f t="shared" si="73"/>
        <v>2900000</v>
      </c>
      <c r="Q195" s="11">
        <v>2900000</v>
      </c>
      <c r="R195" s="11"/>
      <c r="S195" s="11"/>
      <c r="T195" s="11">
        <f t="shared" si="71"/>
        <v>0</v>
      </c>
      <c r="U195" s="11">
        <f t="shared" si="74"/>
        <v>2900000</v>
      </c>
      <c r="V195" s="11">
        <f t="shared" si="70"/>
        <v>0</v>
      </c>
      <c r="W195" s="11">
        <f t="shared" ref="W195:W258" si="81">E195+J195+P195</f>
        <v>2900000</v>
      </c>
    </row>
    <row r="196" spans="1:23" s="21" customFormat="1" ht="36" customHeight="1">
      <c r="A196" s="1">
        <v>4</v>
      </c>
      <c r="B196" s="2" t="s">
        <v>187</v>
      </c>
      <c r="C196" s="22"/>
      <c r="D196" s="98">
        <f>D197</f>
        <v>350000000</v>
      </c>
      <c r="E196" s="20">
        <f>E197</f>
        <v>0</v>
      </c>
      <c r="F196" s="20">
        <f t="shared" ref="F196:S196" si="82">F197</f>
        <v>0</v>
      </c>
      <c r="G196" s="20">
        <f t="shared" si="82"/>
        <v>0</v>
      </c>
      <c r="H196" s="20">
        <f t="shared" si="82"/>
        <v>0</v>
      </c>
      <c r="I196" s="20">
        <f t="shared" si="82"/>
        <v>0</v>
      </c>
      <c r="J196" s="20">
        <f t="shared" si="72"/>
        <v>0</v>
      </c>
      <c r="K196" s="20">
        <f t="shared" si="82"/>
        <v>0</v>
      </c>
      <c r="L196" s="20">
        <f t="shared" si="82"/>
        <v>0</v>
      </c>
      <c r="M196" s="20">
        <f t="shared" si="82"/>
        <v>0</v>
      </c>
      <c r="N196" s="20">
        <f t="shared" si="80"/>
        <v>0</v>
      </c>
      <c r="O196" s="20">
        <f t="shared" si="82"/>
        <v>218267774</v>
      </c>
      <c r="P196" s="20">
        <f t="shared" si="73"/>
        <v>218157774</v>
      </c>
      <c r="Q196" s="20">
        <f t="shared" si="82"/>
        <v>218157774</v>
      </c>
      <c r="R196" s="20"/>
      <c r="S196" s="20">
        <f t="shared" si="82"/>
        <v>0</v>
      </c>
      <c r="T196" s="20">
        <f t="shared" si="71"/>
        <v>110000</v>
      </c>
      <c r="U196" s="20">
        <f t="shared" si="74"/>
        <v>218157774</v>
      </c>
      <c r="V196" s="20">
        <f t="shared" si="70"/>
        <v>0</v>
      </c>
      <c r="W196" s="20">
        <f t="shared" si="81"/>
        <v>218157774</v>
      </c>
    </row>
    <row r="197" spans="1:23" ht="36" customHeight="1">
      <c r="A197" s="16">
        <v>4.0999999999999996</v>
      </c>
      <c r="B197" s="17" t="s">
        <v>125</v>
      </c>
      <c r="C197" s="15" t="s">
        <v>126</v>
      </c>
      <c r="D197" s="104">
        <v>350000000</v>
      </c>
      <c r="E197" s="11"/>
      <c r="F197" s="11"/>
      <c r="G197" s="11"/>
      <c r="H197" s="11"/>
      <c r="I197" s="11"/>
      <c r="J197" s="20">
        <f t="shared" si="72"/>
        <v>0</v>
      </c>
      <c r="K197" s="11"/>
      <c r="L197" s="11"/>
      <c r="M197" s="11"/>
      <c r="N197" s="20">
        <f t="shared" si="80"/>
        <v>0</v>
      </c>
      <c r="O197" s="11">
        <v>218267774</v>
      </c>
      <c r="P197" s="11">
        <f t="shared" si="73"/>
        <v>218157774</v>
      </c>
      <c r="Q197" s="11">
        <v>218157774</v>
      </c>
      <c r="R197" s="11"/>
      <c r="S197" s="11"/>
      <c r="T197" s="11">
        <f t="shared" si="71"/>
        <v>110000</v>
      </c>
      <c r="U197" s="11">
        <f t="shared" si="74"/>
        <v>218157774</v>
      </c>
      <c r="V197" s="11">
        <f t="shared" si="70"/>
        <v>0</v>
      </c>
      <c r="W197" s="11">
        <f t="shared" si="81"/>
        <v>218157774</v>
      </c>
    </row>
    <row r="198" spans="1:23" s="21" customFormat="1" ht="36" customHeight="1">
      <c r="A198" s="1"/>
      <c r="B198" s="2" t="s">
        <v>446</v>
      </c>
      <c r="C198" s="22"/>
      <c r="D198" s="98">
        <f>D199+D203+D279</f>
        <v>55448734304</v>
      </c>
      <c r="E198" s="20">
        <f>E199+E203+E279</f>
        <v>0</v>
      </c>
      <c r="F198" s="20">
        <f t="shared" ref="F198:S198" si="83">F199+F203+F279</f>
        <v>0</v>
      </c>
      <c r="G198" s="20">
        <f t="shared" si="83"/>
        <v>0</v>
      </c>
      <c r="H198" s="20">
        <f t="shared" si="83"/>
        <v>0</v>
      </c>
      <c r="I198" s="20">
        <f t="shared" si="83"/>
        <v>0</v>
      </c>
      <c r="J198" s="20">
        <f t="shared" si="72"/>
        <v>0</v>
      </c>
      <c r="K198" s="20">
        <f t="shared" si="83"/>
        <v>0</v>
      </c>
      <c r="L198" s="20">
        <f t="shared" si="83"/>
        <v>0</v>
      </c>
      <c r="M198" s="20">
        <f t="shared" si="83"/>
        <v>0</v>
      </c>
      <c r="N198" s="20">
        <f t="shared" si="80"/>
        <v>0</v>
      </c>
      <c r="O198" s="20">
        <f t="shared" si="83"/>
        <v>43708661000</v>
      </c>
      <c r="P198" s="20">
        <f t="shared" si="73"/>
        <v>42062754533</v>
      </c>
      <c r="Q198" s="20">
        <f t="shared" si="83"/>
        <v>42062754533</v>
      </c>
      <c r="R198" s="20">
        <f t="shared" si="83"/>
        <v>0</v>
      </c>
      <c r="S198" s="20">
        <f t="shared" si="83"/>
        <v>780416200</v>
      </c>
      <c r="T198" s="20">
        <f t="shared" si="71"/>
        <v>865490267</v>
      </c>
      <c r="U198" s="20">
        <f t="shared" si="74"/>
        <v>42062754533</v>
      </c>
      <c r="V198" s="20">
        <f t="shared" si="70"/>
        <v>0</v>
      </c>
      <c r="W198" s="20">
        <f t="shared" si="81"/>
        <v>42062754533</v>
      </c>
    </row>
    <row r="199" spans="1:23" s="21" customFormat="1" ht="36" customHeight="1">
      <c r="A199" s="1">
        <v>250</v>
      </c>
      <c r="B199" s="18" t="s">
        <v>422</v>
      </c>
      <c r="C199" s="19"/>
      <c r="D199" s="98">
        <f>D201</f>
        <v>1523143000</v>
      </c>
      <c r="E199" s="20">
        <f>E201</f>
        <v>0</v>
      </c>
      <c r="F199" s="20">
        <f t="shared" ref="F199:S199" si="84">F201</f>
        <v>0</v>
      </c>
      <c r="G199" s="20">
        <f t="shared" si="84"/>
        <v>0</v>
      </c>
      <c r="H199" s="20">
        <f t="shared" si="84"/>
        <v>0</v>
      </c>
      <c r="I199" s="20">
        <f t="shared" si="84"/>
        <v>0</v>
      </c>
      <c r="J199" s="20">
        <f t="shared" si="72"/>
        <v>0</v>
      </c>
      <c r="K199" s="20">
        <f t="shared" si="84"/>
        <v>0</v>
      </c>
      <c r="L199" s="20">
        <f t="shared" si="84"/>
        <v>0</v>
      </c>
      <c r="M199" s="20">
        <f t="shared" si="84"/>
        <v>0</v>
      </c>
      <c r="N199" s="20">
        <f t="shared" si="80"/>
        <v>0</v>
      </c>
      <c r="O199" s="20">
        <f t="shared" si="84"/>
        <v>1523143000</v>
      </c>
      <c r="P199" s="20">
        <f t="shared" si="73"/>
        <v>1342464000</v>
      </c>
      <c r="Q199" s="20">
        <f t="shared" si="84"/>
        <v>1342464000</v>
      </c>
      <c r="R199" s="20">
        <f t="shared" si="84"/>
        <v>0</v>
      </c>
      <c r="S199" s="20">
        <f t="shared" si="84"/>
        <v>0</v>
      </c>
      <c r="T199" s="20">
        <f t="shared" si="71"/>
        <v>180679000</v>
      </c>
      <c r="U199" s="71">
        <f t="shared" si="74"/>
        <v>1342464000</v>
      </c>
      <c r="V199" s="72">
        <f t="shared" si="70"/>
        <v>0</v>
      </c>
      <c r="W199" s="72">
        <f t="shared" si="81"/>
        <v>1342464000</v>
      </c>
    </row>
    <row r="200" spans="1:23" s="21" customFormat="1" ht="36" customHeight="1">
      <c r="A200" s="1">
        <v>261</v>
      </c>
      <c r="B200" s="18" t="s">
        <v>423</v>
      </c>
      <c r="C200" s="19"/>
      <c r="D200" s="98">
        <f>D201</f>
        <v>1523143000</v>
      </c>
      <c r="E200" s="20">
        <f>E201</f>
        <v>0</v>
      </c>
      <c r="F200" s="20">
        <f t="shared" ref="F200:S200" si="85">F201</f>
        <v>0</v>
      </c>
      <c r="G200" s="20">
        <f t="shared" si="85"/>
        <v>0</v>
      </c>
      <c r="H200" s="20">
        <f t="shared" si="85"/>
        <v>0</v>
      </c>
      <c r="I200" s="20">
        <f t="shared" si="85"/>
        <v>0</v>
      </c>
      <c r="J200" s="20">
        <f t="shared" si="72"/>
        <v>0</v>
      </c>
      <c r="K200" s="20">
        <f t="shared" si="85"/>
        <v>0</v>
      </c>
      <c r="L200" s="20">
        <f t="shared" si="85"/>
        <v>0</v>
      </c>
      <c r="M200" s="20">
        <f t="shared" si="85"/>
        <v>0</v>
      </c>
      <c r="N200" s="20">
        <f t="shared" si="80"/>
        <v>0</v>
      </c>
      <c r="O200" s="20">
        <f t="shared" si="85"/>
        <v>1523143000</v>
      </c>
      <c r="P200" s="11">
        <f t="shared" si="73"/>
        <v>1342464000</v>
      </c>
      <c r="Q200" s="20">
        <f t="shared" si="85"/>
        <v>1342464000</v>
      </c>
      <c r="R200" s="20">
        <f t="shared" si="85"/>
        <v>0</v>
      </c>
      <c r="S200" s="11">
        <f t="shared" si="85"/>
        <v>0</v>
      </c>
      <c r="T200" s="11">
        <f t="shared" si="71"/>
        <v>180679000</v>
      </c>
      <c r="U200" s="11">
        <f t="shared" si="74"/>
        <v>1342464000</v>
      </c>
      <c r="V200" s="11">
        <f t="shared" si="70"/>
        <v>0</v>
      </c>
      <c r="W200" s="11">
        <f t="shared" si="81"/>
        <v>1342464000</v>
      </c>
    </row>
    <row r="201" spans="1:23" s="21" customFormat="1" ht="36" customHeight="1">
      <c r="A201" s="1">
        <v>1</v>
      </c>
      <c r="B201" s="18" t="s">
        <v>270</v>
      </c>
      <c r="C201" s="19"/>
      <c r="D201" s="98">
        <f>D202</f>
        <v>1523143000</v>
      </c>
      <c r="E201" s="20">
        <f>E202</f>
        <v>0</v>
      </c>
      <c r="F201" s="20">
        <f t="shared" ref="F201:S201" si="86">F202</f>
        <v>0</v>
      </c>
      <c r="G201" s="20">
        <f t="shared" si="86"/>
        <v>0</v>
      </c>
      <c r="H201" s="20">
        <f t="shared" si="86"/>
        <v>0</v>
      </c>
      <c r="I201" s="20">
        <f t="shared" si="86"/>
        <v>0</v>
      </c>
      <c r="J201" s="20">
        <f t="shared" si="72"/>
        <v>0</v>
      </c>
      <c r="K201" s="20">
        <f t="shared" si="86"/>
        <v>0</v>
      </c>
      <c r="L201" s="20">
        <f t="shared" si="86"/>
        <v>0</v>
      </c>
      <c r="M201" s="20">
        <f t="shared" si="86"/>
        <v>0</v>
      </c>
      <c r="N201" s="20">
        <f t="shared" si="80"/>
        <v>0</v>
      </c>
      <c r="O201" s="20">
        <f t="shared" si="86"/>
        <v>1523143000</v>
      </c>
      <c r="P201" s="11">
        <f t="shared" si="73"/>
        <v>1342464000</v>
      </c>
      <c r="Q201" s="20">
        <f t="shared" si="86"/>
        <v>1342464000</v>
      </c>
      <c r="R201" s="20">
        <f t="shared" si="86"/>
        <v>0</v>
      </c>
      <c r="S201" s="20">
        <f t="shared" si="86"/>
        <v>0</v>
      </c>
      <c r="T201" s="11">
        <f t="shared" si="71"/>
        <v>180679000</v>
      </c>
      <c r="U201" s="11">
        <f t="shared" si="74"/>
        <v>1342464000</v>
      </c>
      <c r="V201" s="11">
        <f t="shared" si="70"/>
        <v>0</v>
      </c>
      <c r="W201" s="11">
        <f t="shared" si="81"/>
        <v>1342464000</v>
      </c>
    </row>
    <row r="202" spans="1:23" ht="36" customHeight="1">
      <c r="A202" s="16">
        <v>1.1000000000000001</v>
      </c>
      <c r="B202" s="17" t="s">
        <v>30</v>
      </c>
      <c r="C202" s="15" t="s">
        <v>31</v>
      </c>
      <c r="D202" s="104">
        <v>1523143000</v>
      </c>
      <c r="E202" s="11"/>
      <c r="F202" s="11"/>
      <c r="G202" s="11"/>
      <c r="H202" s="11"/>
      <c r="I202" s="11"/>
      <c r="J202" s="20">
        <f t="shared" si="72"/>
        <v>0</v>
      </c>
      <c r="K202" s="11"/>
      <c r="L202" s="11"/>
      <c r="M202" s="11"/>
      <c r="N202" s="20">
        <f t="shared" si="80"/>
        <v>0</v>
      </c>
      <c r="O202" s="11">
        <v>1523143000</v>
      </c>
      <c r="P202" s="11">
        <f t="shared" si="73"/>
        <v>1342464000</v>
      </c>
      <c r="Q202" s="11">
        <v>1342464000</v>
      </c>
      <c r="R202" s="11"/>
      <c r="S202" s="11"/>
      <c r="T202" s="11">
        <f t="shared" si="71"/>
        <v>180679000</v>
      </c>
      <c r="U202" s="11">
        <f t="shared" si="74"/>
        <v>1342464000</v>
      </c>
      <c r="V202" s="11">
        <f t="shared" si="70"/>
        <v>0</v>
      </c>
      <c r="W202" s="11">
        <f t="shared" si="81"/>
        <v>1342464000</v>
      </c>
    </row>
    <row r="203" spans="1:23" ht="36" customHeight="1">
      <c r="A203" s="5">
        <v>280</v>
      </c>
      <c r="B203" s="6" t="s">
        <v>164</v>
      </c>
      <c r="C203" s="19"/>
      <c r="D203" s="98">
        <f>D204+D231+D266+D273+D276</f>
        <v>42129596304</v>
      </c>
      <c r="E203" s="20">
        <f>E204+E231+E266+E273+E276</f>
        <v>0</v>
      </c>
      <c r="F203" s="20">
        <f t="shared" ref="F203:S203" si="87">F204+F231+F266+F273+F276</f>
        <v>0</v>
      </c>
      <c r="G203" s="20">
        <f t="shared" si="87"/>
        <v>0</v>
      </c>
      <c r="H203" s="20">
        <f t="shared" si="87"/>
        <v>0</v>
      </c>
      <c r="I203" s="20">
        <f t="shared" si="87"/>
        <v>0</v>
      </c>
      <c r="J203" s="20">
        <f t="shared" si="72"/>
        <v>0</v>
      </c>
      <c r="K203" s="20">
        <f t="shared" si="87"/>
        <v>0</v>
      </c>
      <c r="L203" s="20">
        <f t="shared" si="87"/>
        <v>0</v>
      </c>
      <c r="M203" s="20">
        <f t="shared" si="87"/>
        <v>0</v>
      </c>
      <c r="N203" s="20">
        <f t="shared" si="80"/>
        <v>0</v>
      </c>
      <c r="O203" s="20">
        <f t="shared" si="87"/>
        <v>30594785774</v>
      </c>
      <c r="P203" s="20">
        <f t="shared" si="73"/>
        <v>29207612307</v>
      </c>
      <c r="Q203" s="20">
        <f t="shared" si="87"/>
        <v>29207612307</v>
      </c>
      <c r="R203" s="20">
        <f t="shared" si="87"/>
        <v>0</v>
      </c>
      <c r="S203" s="20">
        <f t="shared" si="87"/>
        <v>780416200</v>
      </c>
      <c r="T203" s="20">
        <f t="shared" si="71"/>
        <v>606757267</v>
      </c>
      <c r="U203" s="20">
        <f t="shared" si="74"/>
        <v>29207612307</v>
      </c>
      <c r="V203" s="20">
        <f t="shared" si="70"/>
        <v>0</v>
      </c>
      <c r="W203" s="20">
        <f t="shared" si="81"/>
        <v>29207612307</v>
      </c>
    </row>
    <row r="204" spans="1:23" ht="36" customHeight="1">
      <c r="A204" s="16">
        <v>283</v>
      </c>
      <c r="B204" s="17" t="s">
        <v>27</v>
      </c>
      <c r="C204" s="64"/>
      <c r="D204" s="100">
        <f>D205+D207+D209+D211+D213+D215+D217+D219+D221+D223+D229</f>
        <v>11115934100</v>
      </c>
      <c r="E204" s="11">
        <f>E205+E207+E209+E211+E213+E215+E217+E219+E221+E223+E229</f>
        <v>0</v>
      </c>
      <c r="F204" s="11">
        <f t="shared" ref="F204:S204" si="88">F205+F207+F209+F211+F213+F215+F217+F219+F221+F223+F229</f>
        <v>0</v>
      </c>
      <c r="G204" s="11">
        <f t="shared" si="88"/>
        <v>0</v>
      </c>
      <c r="H204" s="11">
        <f t="shared" si="88"/>
        <v>0</v>
      </c>
      <c r="I204" s="11">
        <f t="shared" si="88"/>
        <v>0</v>
      </c>
      <c r="J204" s="11">
        <f t="shared" si="72"/>
        <v>0</v>
      </c>
      <c r="K204" s="11">
        <f t="shared" si="88"/>
        <v>0</v>
      </c>
      <c r="L204" s="11">
        <f t="shared" si="88"/>
        <v>0</v>
      </c>
      <c r="M204" s="11">
        <f t="shared" si="88"/>
        <v>0</v>
      </c>
      <c r="N204" s="11">
        <f t="shared" si="80"/>
        <v>0</v>
      </c>
      <c r="O204" s="11">
        <f t="shared" si="88"/>
        <v>9262549774</v>
      </c>
      <c r="P204" s="11">
        <f t="shared" si="73"/>
        <v>8749453474</v>
      </c>
      <c r="Q204" s="11">
        <f t="shared" si="88"/>
        <v>8749453474</v>
      </c>
      <c r="R204" s="11">
        <f t="shared" si="88"/>
        <v>0</v>
      </c>
      <c r="S204" s="11">
        <f t="shared" si="88"/>
        <v>461224200</v>
      </c>
      <c r="T204" s="11">
        <f t="shared" si="71"/>
        <v>51872100</v>
      </c>
      <c r="U204" s="11">
        <f t="shared" si="74"/>
        <v>8749453474</v>
      </c>
      <c r="V204" s="11">
        <f t="shared" si="70"/>
        <v>0</v>
      </c>
      <c r="W204" s="11">
        <f t="shared" si="81"/>
        <v>8749453474</v>
      </c>
    </row>
    <row r="205" spans="1:23" s="21" customFormat="1" ht="36" customHeight="1">
      <c r="A205" s="1">
        <v>1</v>
      </c>
      <c r="B205" s="18" t="s">
        <v>184</v>
      </c>
      <c r="C205" s="19"/>
      <c r="D205" s="98">
        <f>D206</f>
        <v>1070000000</v>
      </c>
      <c r="E205" s="20">
        <f>E206</f>
        <v>0</v>
      </c>
      <c r="F205" s="20">
        <f t="shared" ref="F205:S205" si="89">F206</f>
        <v>0</v>
      </c>
      <c r="G205" s="20">
        <f t="shared" si="89"/>
        <v>0</v>
      </c>
      <c r="H205" s="20">
        <f t="shared" si="89"/>
        <v>0</v>
      </c>
      <c r="I205" s="20">
        <f t="shared" si="89"/>
        <v>0</v>
      </c>
      <c r="J205" s="20">
        <f t="shared" si="72"/>
        <v>0</v>
      </c>
      <c r="K205" s="20">
        <f t="shared" si="89"/>
        <v>0</v>
      </c>
      <c r="L205" s="20">
        <f t="shared" si="89"/>
        <v>0</v>
      </c>
      <c r="M205" s="20">
        <f t="shared" si="89"/>
        <v>0</v>
      </c>
      <c r="N205" s="20">
        <f t="shared" si="80"/>
        <v>0</v>
      </c>
      <c r="O205" s="20">
        <f t="shared" si="89"/>
        <v>800000000</v>
      </c>
      <c r="P205" s="20">
        <f t="shared" si="73"/>
        <v>800000000</v>
      </c>
      <c r="Q205" s="20">
        <f t="shared" si="89"/>
        <v>800000000</v>
      </c>
      <c r="R205" s="20">
        <f t="shared" si="89"/>
        <v>0</v>
      </c>
      <c r="S205" s="20">
        <f t="shared" si="89"/>
        <v>0</v>
      </c>
      <c r="T205" s="20">
        <f t="shared" si="71"/>
        <v>0</v>
      </c>
      <c r="U205" s="20">
        <f t="shared" si="74"/>
        <v>800000000</v>
      </c>
      <c r="V205" s="20">
        <f t="shared" si="70"/>
        <v>0</v>
      </c>
      <c r="W205" s="20">
        <f t="shared" si="81"/>
        <v>800000000</v>
      </c>
    </row>
    <row r="206" spans="1:23" ht="36" customHeight="1">
      <c r="A206" s="16">
        <v>1.1000000000000001</v>
      </c>
      <c r="B206" s="17" t="s">
        <v>34</v>
      </c>
      <c r="C206" s="15" t="s">
        <v>35</v>
      </c>
      <c r="D206" s="100">
        <v>1070000000</v>
      </c>
      <c r="E206" s="11"/>
      <c r="F206" s="11"/>
      <c r="G206" s="11"/>
      <c r="H206" s="11"/>
      <c r="I206" s="11"/>
      <c r="J206" s="20">
        <f t="shared" si="72"/>
        <v>0</v>
      </c>
      <c r="K206" s="11"/>
      <c r="L206" s="11"/>
      <c r="M206" s="11"/>
      <c r="N206" s="20">
        <f t="shared" si="80"/>
        <v>0</v>
      </c>
      <c r="O206" s="11">
        <v>800000000</v>
      </c>
      <c r="P206" s="11">
        <f t="shared" si="73"/>
        <v>800000000</v>
      </c>
      <c r="Q206" s="11">
        <v>800000000</v>
      </c>
      <c r="R206" s="11"/>
      <c r="S206" s="11"/>
      <c r="T206" s="11">
        <f t="shared" si="71"/>
        <v>0</v>
      </c>
      <c r="U206" s="11">
        <f t="shared" si="74"/>
        <v>800000000</v>
      </c>
      <c r="V206" s="11">
        <f t="shared" si="70"/>
        <v>0</v>
      </c>
      <c r="W206" s="11">
        <f t="shared" si="81"/>
        <v>800000000</v>
      </c>
    </row>
    <row r="207" spans="1:23" s="21" customFormat="1" ht="36" customHeight="1">
      <c r="A207" s="1">
        <v>2</v>
      </c>
      <c r="B207" s="18" t="s">
        <v>156</v>
      </c>
      <c r="C207" s="19"/>
      <c r="D207" s="98">
        <f>D208</f>
        <v>700000000</v>
      </c>
      <c r="E207" s="20">
        <f>E208</f>
        <v>0</v>
      </c>
      <c r="F207" s="20">
        <f t="shared" ref="F207:S207" si="90">F208</f>
        <v>0</v>
      </c>
      <c r="G207" s="20">
        <f t="shared" si="90"/>
        <v>0</v>
      </c>
      <c r="H207" s="20">
        <f t="shared" si="90"/>
        <v>0</v>
      </c>
      <c r="I207" s="20">
        <f t="shared" si="90"/>
        <v>0</v>
      </c>
      <c r="J207" s="20">
        <f t="shared" si="72"/>
        <v>0</v>
      </c>
      <c r="K207" s="20">
        <f t="shared" si="90"/>
        <v>0</v>
      </c>
      <c r="L207" s="20">
        <f t="shared" si="90"/>
        <v>0</v>
      </c>
      <c r="M207" s="20">
        <f t="shared" si="90"/>
        <v>0</v>
      </c>
      <c r="N207" s="20">
        <f t="shared" si="80"/>
        <v>0</v>
      </c>
      <c r="O207" s="20">
        <f t="shared" si="90"/>
        <v>700000000</v>
      </c>
      <c r="P207" s="20">
        <f t="shared" si="73"/>
        <v>694394000</v>
      </c>
      <c r="Q207" s="20">
        <f t="shared" si="90"/>
        <v>694394000</v>
      </c>
      <c r="R207" s="20">
        <f t="shared" si="90"/>
        <v>0</v>
      </c>
      <c r="S207" s="20">
        <f t="shared" si="90"/>
        <v>0</v>
      </c>
      <c r="T207" s="20">
        <f t="shared" si="71"/>
        <v>5606000</v>
      </c>
      <c r="U207" s="20">
        <f t="shared" si="74"/>
        <v>694394000</v>
      </c>
      <c r="V207" s="20">
        <f t="shared" si="70"/>
        <v>0</v>
      </c>
      <c r="W207" s="20">
        <f t="shared" si="81"/>
        <v>694394000</v>
      </c>
    </row>
    <row r="208" spans="1:23" ht="36" customHeight="1">
      <c r="A208" s="16">
        <v>2.1</v>
      </c>
      <c r="B208" s="17" t="s">
        <v>50</v>
      </c>
      <c r="C208" s="15" t="s">
        <v>51</v>
      </c>
      <c r="D208" s="100">
        <v>700000000</v>
      </c>
      <c r="E208" s="11"/>
      <c r="F208" s="11"/>
      <c r="G208" s="11"/>
      <c r="H208" s="11"/>
      <c r="I208" s="11"/>
      <c r="J208" s="20">
        <f t="shared" si="72"/>
        <v>0</v>
      </c>
      <c r="K208" s="11"/>
      <c r="L208" s="11"/>
      <c r="M208" s="11"/>
      <c r="N208" s="20">
        <f t="shared" si="80"/>
        <v>0</v>
      </c>
      <c r="O208" s="11">
        <v>700000000</v>
      </c>
      <c r="P208" s="11">
        <f t="shared" si="73"/>
        <v>694394000</v>
      </c>
      <c r="Q208" s="11">
        <v>694394000</v>
      </c>
      <c r="R208" s="11"/>
      <c r="S208" s="11"/>
      <c r="T208" s="11">
        <f t="shared" si="71"/>
        <v>5606000</v>
      </c>
      <c r="U208" s="11">
        <f t="shared" si="74"/>
        <v>694394000</v>
      </c>
      <c r="V208" s="11">
        <f t="shared" si="70"/>
        <v>0</v>
      </c>
      <c r="W208" s="11">
        <f t="shared" si="81"/>
        <v>694394000</v>
      </c>
    </row>
    <row r="209" spans="1:23" s="21" customFormat="1" ht="36" customHeight="1">
      <c r="A209" s="1">
        <v>3</v>
      </c>
      <c r="B209" s="18" t="s">
        <v>212</v>
      </c>
      <c r="C209" s="19"/>
      <c r="D209" s="98">
        <f>D210</f>
        <v>800000</v>
      </c>
      <c r="E209" s="20">
        <f>E210</f>
        <v>0</v>
      </c>
      <c r="F209" s="20">
        <f t="shared" ref="F209:S209" si="91">F210</f>
        <v>0</v>
      </c>
      <c r="G209" s="20">
        <f t="shared" si="91"/>
        <v>0</v>
      </c>
      <c r="H209" s="20">
        <f t="shared" si="91"/>
        <v>0</v>
      </c>
      <c r="I209" s="20">
        <f t="shared" si="91"/>
        <v>0</v>
      </c>
      <c r="J209" s="20">
        <f t="shared" si="72"/>
        <v>0</v>
      </c>
      <c r="K209" s="20">
        <f t="shared" si="91"/>
        <v>0</v>
      </c>
      <c r="L209" s="20">
        <f t="shared" si="91"/>
        <v>0</v>
      </c>
      <c r="M209" s="20">
        <f t="shared" si="91"/>
        <v>0</v>
      </c>
      <c r="N209" s="20">
        <f t="shared" si="80"/>
        <v>0</v>
      </c>
      <c r="O209" s="20">
        <f t="shared" si="91"/>
        <v>800000000</v>
      </c>
      <c r="P209" s="20">
        <f t="shared" si="73"/>
        <v>791237000</v>
      </c>
      <c r="Q209" s="20">
        <f t="shared" si="91"/>
        <v>791237000</v>
      </c>
      <c r="R209" s="20">
        <f t="shared" si="91"/>
        <v>0</v>
      </c>
      <c r="S209" s="20">
        <f t="shared" si="91"/>
        <v>0</v>
      </c>
      <c r="T209" s="20">
        <f t="shared" si="71"/>
        <v>8763000</v>
      </c>
      <c r="U209" s="20">
        <f t="shared" si="74"/>
        <v>791237000</v>
      </c>
      <c r="V209" s="20">
        <f t="shared" si="70"/>
        <v>0</v>
      </c>
      <c r="W209" s="20">
        <f t="shared" si="81"/>
        <v>791237000</v>
      </c>
    </row>
    <row r="210" spans="1:23" ht="36" customHeight="1">
      <c r="A210" s="8" t="s">
        <v>493</v>
      </c>
      <c r="B210" s="67" t="s">
        <v>60</v>
      </c>
      <c r="C210" s="8" t="s">
        <v>61</v>
      </c>
      <c r="D210" s="100">
        <v>800000</v>
      </c>
      <c r="E210" s="11"/>
      <c r="F210" s="11"/>
      <c r="G210" s="11"/>
      <c r="H210" s="11"/>
      <c r="I210" s="11"/>
      <c r="J210" s="20">
        <f t="shared" si="72"/>
        <v>0</v>
      </c>
      <c r="K210" s="11"/>
      <c r="L210" s="11"/>
      <c r="M210" s="11"/>
      <c r="N210" s="20">
        <f t="shared" si="80"/>
        <v>0</v>
      </c>
      <c r="O210" s="11">
        <v>800000000</v>
      </c>
      <c r="P210" s="11">
        <f t="shared" si="73"/>
        <v>791237000</v>
      </c>
      <c r="Q210" s="11">
        <v>791237000</v>
      </c>
      <c r="R210" s="11"/>
      <c r="S210" s="11"/>
      <c r="T210" s="11">
        <f t="shared" si="71"/>
        <v>8763000</v>
      </c>
      <c r="U210" s="11">
        <f t="shared" si="74"/>
        <v>791237000</v>
      </c>
      <c r="V210" s="11">
        <f t="shared" si="70"/>
        <v>0</v>
      </c>
      <c r="W210" s="11">
        <f t="shared" si="81"/>
        <v>791237000</v>
      </c>
    </row>
    <row r="211" spans="1:23" s="21" customFormat="1" ht="36" customHeight="1">
      <c r="A211" s="1">
        <v>4</v>
      </c>
      <c r="B211" s="18" t="s">
        <v>424</v>
      </c>
      <c r="C211" s="19"/>
      <c r="D211" s="98">
        <f>D212</f>
        <v>700000000</v>
      </c>
      <c r="E211" s="20">
        <f>E212</f>
        <v>0</v>
      </c>
      <c r="F211" s="20">
        <f t="shared" ref="F211:S211" si="92">F212</f>
        <v>0</v>
      </c>
      <c r="G211" s="20">
        <f t="shared" si="92"/>
        <v>0</v>
      </c>
      <c r="H211" s="20">
        <f t="shared" si="92"/>
        <v>0</v>
      </c>
      <c r="I211" s="20">
        <f t="shared" si="92"/>
        <v>0</v>
      </c>
      <c r="J211" s="20">
        <f t="shared" si="72"/>
        <v>0</v>
      </c>
      <c r="K211" s="20">
        <f t="shared" si="92"/>
        <v>0</v>
      </c>
      <c r="L211" s="20">
        <f t="shared" si="92"/>
        <v>0</v>
      </c>
      <c r="M211" s="20">
        <f t="shared" si="92"/>
        <v>0</v>
      </c>
      <c r="N211" s="20">
        <f t="shared" si="80"/>
        <v>0</v>
      </c>
      <c r="O211" s="20">
        <f t="shared" si="92"/>
        <v>700000000</v>
      </c>
      <c r="P211" s="20">
        <f t="shared" si="73"/>
        <v>698892000</v>
      </c>
      <c r="Q211" s="20">
        <f t="shared" si="92"/>
        <v>698892000</v>
      </c>
      <c r="R211" s="20">
        <f t="shared" si="92"/>
        <v>0</v>
      </c>
      <c r="S211" s="20">
        <f t="shared" si="92"/>
        <v>0</v>
      </c>
      <c r="T211" s="20">
        <f t="shared" si="71"/>
        <v>1108000</v>
      </c>
      <c r="U211" s="20">
        <f t="shared" si="74"/>
        <v>698892000</v>
      </c>
      <c r="V211" s="20">
        <f t="shared" si="70"/>
        <v>0</v>
      </c>
      <c r="W211" s="20">
        <f t="shared" si="81"/>
        <v>698892000</v>
      </c>
    </row>
    <row r="212" spans="1:23" ht="36" customHeight="1">
      <c r="A212" s="16">
        <v>4.0999999999999996</v>
      </c>
      <c r="B212" s="17" t="s">
        <v>42</v>
      </c>
      <c r="C212" s="15" t="s">
        <v>43</v>
      </c>
      <c r="D212" s="100">
        <v>700000000</v>
      </c>
      <c r="E212" s="11"/>
      <c r="F212" s="11"/>
      <c r="G212" s="11"/>
      <c r="H212" s="11"/>
      <c r="I212" s="11"/>
      <c r="J212" s="20">
        <f t="shared" si="72"/>
        <v>0</v>
      </c>
      <c r="K212" s="11"/>
      <c r="L212" s="11"/>
      <c r="M212" s="11"/>
      <c r="N212" s="20">
        <f t="shared" si="80"/>
        <v>0</v>
      </c>
      <c r="O212" s="11">
        <v>700000000</v>
      </c>
      <c r="P212" s="11">
        <f t="shared" si="73"/>
        <v>698892000</v>
      </c>
      <c r="Q212" s="11">
        <v>698892000</v>
      </c>
      <c r="R212" s="11"/>
      <c r="S212" s="11"/>
      <c r="T212" s="11">
        <f t="shared" si="71"/>
        <v>1108000</v>
      </c>
      <c r="U212" s="11">
        <f t="shared" si="74"/>
        <v>698892000</v>
      </c>
      <c r="V212" s="11">
        <f t="shared" ref="V212:V275" si="93">F212-G212-H212+L212+R212</f>
        <v>0</v>
      </c>
      <c r="W212" s="11">
        <f t="shared" si="81"/>
        <v>698892000</v>
      </c>
    </row>
    <row r="213" spans="1:23" s="21" customFormat="1" ht="36" customHeight="1">
      <c r="A213" s="1">
        <v>5</v>
      </c>
      <c r="B213" s="18" t="s">
        <v>214</v>
      </c>
      <c r="C213" s="19"/>
      <c r="D213" s="98">
        <f>D214</f>
        <v>700000000</v>
      </c>
      <c r="E213" s="20">
        <f>E214</f>
        <v>0</v>
      </c>
      <c r="F213" s="20">
        <f t="shared" ref="F213:S213" si="94">F214</f>
        <v>0</v>
      </c>
      <c r="G213" s="20">
        <f t="shared" si="94"/>
        <v>0</v>
      </c>
      <c r="H213" s="20">
        <f t="shared" si="94"/>
        <v>0</v>
      </c>
      <c r="I213" s="20">
        <f t="shared" si="94"/>
        <v>0</v>
      </c>
      <c r="J213" s="20">
        <f t="shared" si="72"/>
        <v>0</v>
      </c>
      <c r="K213" s="20">
        <f t="shared" si="94"/>
        <v>0</v>
      </c>
      <c r="L213" s="20">
        <f t="shared" si="94"/>
        <v>0</v>
      </c>
      <c r="M213" s="20">
        <f t="shared" si="94"/>
        <v>0</v>
      </c>
      <c r="N213" s="20">
        <f t="shared" si="80"/>
        <v>0</v>
      </c>
      <c r="O213" s="20">
        <f t="shared" si="94"/>
        <v>700000000</v>
      </c>
      <c r="P213" s="20">
        <f t="shared" si="73"/>
        <v>238775800</v>
      </c>
      <c r="Q213" s="20">
        <f t="shared" si="94"/>
        <v>238775800</v>
      </c>
      <c r="R213" s="20">
        <f t="shared" si="94"/>
        <v>0</v>
      </c>
      <c r="S213" s="20">
        <f t="shared" si="94"/>
        <v>461224200</v>
      </c>
      <c r="T213" s="20">
        <f t="shared" si="71"/>
        <v>0</v>
      </c>
      <c r="U213" s="20">
        <f t="shared" si="74"/>
        <v>238775800</v>
      </c>
      <c r="V213" s="20">
        <f t="shared" si="93"/>
        <v>0</v>
      </c>
      <c r="W213" s="20">
        <f t="shared" si="81"/>
        <v>238775800</v>
      </c>
    </row>
    <row r="214" spans="1:23" s="133" customFormat="1" ht="36" customHeight="1">
      <c r="A214" s="145">
        <v>5.0999999999999996</v>
      </c>
      <c r="B214" s="146" t="s">
        <v>56</v>
      </c>
      <c r="C214" s="128" t="s">
        <v>57</v>
      </c>
      <c r="D214" s="130">
        <v>700000000</v>
      </c>
      <c r="E214" s="131"/>
      <c r="F214" s="131"/>
      <c r="G214" s="131"/>
      <c r="H214" s="131"/>
      <c r="I214" s="131"/>
      <c r="J214" s="132">
        <f t="shared" si="72"/>
        <v>0</v>
      </c>
      <c r="K214" s="131"/>
      <c r="L214" s="131"/>
      <c r="M214" s="131"/>
      <c r="N214" s="132">
        <f t="shared" si="80"/>
        <v>0</v>
      </c>
      <c r="O214" s="131">
        <v>700000000</v>
      </c>
      <c r="P214" s="131">
        <f t="shared" si="73"/>
        <v>238775800</v>
      </c>
      <c r="Q214" s="131">
        <v>238775800</v>
      </c>
      <c r="R214" s="131"/>
      <c r="S214" s="131">
        <f>O214-P214</f>
        <v>461224200</v>
      </c>
      <c r="T214" s="131">
        <f t="shared" si="71"/>
        <v>0</v>
      </c>
      <c r="U214" s="131">
        <f t="shared" si="74"/>
        <v>238775800</v>
      </c>
      <c r="V214" s="131">
        <f t="shared" si="93"/>
        <v>0</v>
      </c>
      <c r="W214" s="131">
        <f t="shared" si="81"/>
        <v>238775800</v>
      </c>
    </row>
    <row r="215" spans="1:23" s="21" customFormat="1" ht="36" customHeight="1">
      <c r="A215" s="1">
        <v>6</v>
      </c>
      <c r="B215" s="18" t="s">
        <v>425</v>
      </c>
      <c r="C215" s="19"/>
      <c r="D215" s="98">
        <f>D216</f>
        <v>450000000</v>
      </c>
      <c r="E215" s="20">
        <f>E216</f>
        <v>0</v>
      </c>
      <c r="F215" s="20">
        <f t="shared" ref="F215:S215" si="95">F216</f>
        <v>0</v>
      </c>
      <c r="G215" s="20">
        <f t="shared" si="95"/>
        <v>0</v>
      </c>
      <c r="H215" s="20">
        <f t="shared" si="95"/>
        <v>0</v>
      </c>
      <c r="I215" s="20">
        <f t="shared" si="95"/>
        <v>0</v>
      </c>
      <c r="J215" s="20">
        <f t="shared" si="72"/>
        <v>0</v>
      </c>
      <c r="K215" s="20">
        <f t="shared" si="95"/>
        <v>0</v>
      </c>
      <c r="L215" s="20">
        <f t="shared" si="95"/>
        <v>0</v>
      </c>
      <c r="M215" s="20">
        <f t="shared" si="95"/>
        <v>0</v>
      </c>
      <c r="N215" s="20">
        <f t="shared" si="80"/>
        <v>0</v>
      </c>
      <c r="O215" s="20">
        <f t="shared" si="95"/>
        <v>450000000</v>
      </c>
      <c r="P215" s="20">
        <f t="shared" si="73"/>
        <v>444291000</v>
      </c>
      <c r="Q215" s="20">
        <f t="shared" si="95"/>
        <v>444291000</v>
      </c>
      <c r="R215" s="20">
        <f t="shared" si="95"/>
        <v>0</v>
      </c>
      <c r="S215" s="20">
        <f t="shared" si="95"/>
        <v>0</v>
      </c>
      <c r="T215" s="20">
        <f t="shared" si="71"/>
        <v>5709000</v>
      </c>
      <c r="U215" s="20">
        <f t="shared" si="74"/>
        <v>444291000</v>
      </c>
      <c r="V215" s="20">
        <f t="shared" si="93"/>
        <v>0</v>
      </c>
      <c r="W215" s="20">
        <f t="shared" si="81"/>
        <v>444291000</v>
      </c>
    </row>
    <row r="216" spans="1:23" ht="36" customHeight="1">
      <c r="A216" s="16">
        <v>6.1</v>
      </c>
      <c r="B216" s="68" t="s">
        <v>52</v>
      </c>
      <c r="C216" s="10" t="s">
        <v>53</v>
      </c>
      <c r="D216" s="100">
        <v>450000000</v>
      </c>
      <c r="E216" s="11"/>
      <c r="F216" s="11"/>
      <c r="G216" s="11"/>
      <c r="H216" s="11"/>
      <c r="I216" s="11"/>
      <c r="J216" s="20">
        <f t="shared" si="72"/>
        <v>0</v>
      </c>
      <c r="K216" s="11"/>
      <c r="L216" s="11"/>
      <c r="M216" s="11"/>
      <c r="N216" s="20">
        <f t="shared" si="80"/>
        <v>0</v>
      </c>
      <c r="O216" s="11">
        <v>450000000</v>
      </c>
      <c r="P216" s="11">
        <f t="shared" si="73"/>
        <v>444291000</v>
      </c>
      <c r="Q216" s="11">
        <v>444291000</v>
      </c>
      <c r="R216" s="11"/>
      <c r="S216" s="11"/>
      <c r="T216" s="11">
        <f t="shared" si="71"/>
        <v>5709000</v>
      </c>
      <c r="U216" s="11">
        <f t="shared" si="74"/>
        <v>444291000</v>
      </c>
      <c r="V216" s="11">
        <f t="shared" si="93"/>
        <v>0</v>
      </c>
      <c r="W216" s="11">
        <f t="shared" si="81"/>
        <v>444291000</v>
      </c>
    </row>
    <row r="217" spans="1:23" s="21" customFormat="1" ht="36" customHeight="1">
      <c r="A217" s="1">
        <v>7</v>
      </c>
      <c r="B217" s="18" t="s">
        <v>148</v>
      </c>
      <c r="C217" s="19"/>
      <c r="D217" s="98">
        <f>D218</f>
        <v>700000000</v>
      </c>
      <c r="E217" s="20">
        <f>E218</f>
        <v>0</v>
      </c>
      <c r="F217" s="20">
        <f t="shared" ref="F217:S217" si="96">F218</f>
        <v>0</v>
      </c>
      <c r="G217" s="20">
        <f t="shared" si="96"/>
        <v>0</v>
      </c>
      <c r="H217" s="20">
        <f t="shared" si="96"/>
        <v>0</v>
      </c>
      <c r="I217" s="20">
        <f t="shared" si="96"/>
        <v>0</v>
      </c>
      <c r="J217" s="20">
        <f t="shared" si="72"/>
        <v>0</v>
      </c>
      <c r="K217" s="20">
        <f t="shared" si="96"/>
        <v>0</v>
      </c>
      <c r="L217" s="20">
        <f t="shared" si="96"/>
        <v>0</v>
      </c>
      <c r="M217" s="20">
        <f t="shared" si="96"/>
        <v>0</v>
      </c>
      <c r="N217" s="20">
        <f t="shared" si="80"/>
        <v>0</v>
      </c>
      <c r="O217" s="20">
        <f t="shared" si="96"/>
        <v>700000000</v>
      </c>
      <c r="P217" s="20">
        <f t="shared" si="73"/>
        <v>696077000</v>
      </c>
      <c r="Q217" s="20">
        <f t="shared" si="96"/>
        <v>696077000</v>
      </c>
      <c r="R217" s="20">
        <f t="shared" si="96"/>
        <v>0</v>
      </c>
      <c r="S217" s="20">
        <f t="shared" si="96"/>
        <v>0</v>
      </c>
      <c r="T217" s="20">
        <f t="shared" si="71"/>
        <v>3923000</v>
      </c>
      <c r="U217" s="20">
        <f t="shared" si="74"/>
        <v>696077000</v>
      </c>
      <c r="V217" s="20">
        <f t="shared" si="93"/>
        <v>0</v>
      </c>
      <c r="W217" s="20">
        <f t="shared" si="81"/>
        <v>696077000</v>
      </c>
    </row>
    <row r="218" spans="1:23" ht="36" customHeight="1">
      <c r="A218" s="16">
        <v>7.1</v>
      </c>
      <c r="B218" s="17" t="s">
        <v>38</v>
      </c>
      <c r="C218" s="15" t="s">
        <v>39</v>
      </c>
      <c r="D218" s="100">
        <v>700000000</v>
      </c>
      <c r="E218" s="11"/>
      <c r="F218" s="11"/>
      <c r="G218" s="11"/>
      <c r="H218" s="11"/>
      <c r="I218" s="11"/>
      <c r="J218" s="20">
        <f t="shared" si="72"/>
        <v>0</v>
      </c>
      <c r="K218" s="11"/>
      <c r="L218" s="11"/>
      <c r="M218" s="11"/>
      <c r="N218" s="20">
        <f t="shared" si="80"/>
        <v>0</v>
      </c>
      <c r="O218" s="11">
        <v>700000000</v>
      </c>
      <c r="P218" s="11">
        <f t="shared" si="73"/>
        <v>696077000</v>
      </c>
      <c r="Q218" s="11">
        <v>696077000</v>
      </c>
      <c r="R218" s="11"/>
      <c r="S218" s="11"/>
      <c r="T218" s="11">
        <f t="shared" si="71"/>
        <v>3923000</v>
      </c>
      <c r="U218" s="11">
        <f t="shared" si="74"/>
        <v>696077000</v>
      </c>
      <c r="V218" s="11">
        <f t="shared" si="93"/>
        <v>0</v>
      </c>
      <c r="W218" s="11">
        <f t="shared" si="81"/>
        <v>696077000</v>
      </c>
    </row>
    <row r="219" spans="1:23" s="21" customFormat="1" ht="36" customHeight="1">
      <c r="A219" s="1">
        <v>8</v>
      </c>
      <c r="B219" s="18" t="s">
        <v>426</v>
      </c>
      <c r="C219" s="19"/>
      <c r="D219" s="98">
        <f>D220</f>
        <v>700000000</v>
      </c>
      <c r="E219" s="20">
        <f>E220</f>
        <v>0</v>
      </c>
      <c r="F219" s="20">
        <f t="shared" ref="F219:S219" si="97">F220</f>
        <v>0</v>
      </c>
      <c r="G219" s="20">
        <f t="shared" si="97"/>
        <v>0</v>
      </c>
      <c r="H219" s="20">
        <f t="shared" si="97"/>
        <v>0</v>
      </c>
      <c r="I219" s="20">
        <f t="shared" si="97"/>
        <v>0</v>
      </c>
      <c r="J219" s="20">
        <f t="shared" si="72"/>
        <v>0</v>
      </c>
      <c r="K219" s="20">
        <f t="shared" si="97"/>
        <v>0</v>
      </c>
      <c r="L219" s="20">
        <f t="shared" si="97"/>
        <v>0</v>
      </c>
      <c r="M219" s="20">
        <f t="shared" si="97"/>
        <v>0</v>
      </c>
      <c r="N219" s="20">
        <f t="shared" si="80"/>
        <v>0</v>
      </c>
      <c r="O219" s="20">
        <f t="shared" si="97"/>
        <v>700000000</v>
      </c>
      <c r="P219" s="20">
        <f t="shared" si="73"/>
        <v>690126000</v>
      </c>
      <c r="Q219" s="20">
        <f t="shared" si="97"/>
        <v>690126000</v>
      </c>
      <c r="R219" s="20">
        <f t="shared" si="97"/>
        <v>0</v>
      </c>
      <c r="S219" s="20">
        <f t="shared" si="97"/>
        <v>0</v>
      </c>
      <c r="T219" s="20">
        <f t="shared" si="71"/>
        <v>9874000</v>
      </c>
      <c r="U219" s="20">
        <f t="shared" si="74"/>
        <v>690126000</v>
      </c>
      <c r="V219" s="20">
        <f t="shared" si="93"/>
        <v>0</v>
      </c>
      <c r="W219" s="20">
        <f t="shared" si="81"/>
        <v>690126000</v>
      </c>
    </row>
    <row r="220" spans="1:23" ht="36" customHeight="1">
      <c r="A220" s="8" t="s">
        <v>725</v>
      </c>
      <c r="B220" s="17" t="s">
        <v>58</v>
      </c>
      <c r="C220" s="15" t="s">
        <v>59</v>
      </c>
      <c r="D220" s="100">
        <v>700000000</v>
      </c>
      <c r="E220" s="11"/>
      <c r="F220" s="11"/>
      <c r="G220" s="11"/>
      <c r="H220" s="11"/>
      <c r="I220" s="11"/>
      <c r="J220" s="20">
        <f t="shared" si="72"/>
        <v>0</v>
      </c>
      <c r="K220" s="11"/>
      <c r="L220" s="11"/>
      <c r="M220" s="11"/>
      <c r="N220" s="20">
        <f t="shared" si="80"/>
        <v>0</v>
      </c>
      <c r="O220" s="11">
        <v>700000000</v>
      </c>
      <c r="P220" s="11">
        <f t="shared" si="73"/>
        <v>690126000</v>
      </c>
      <c r="Q220" s="11">
        <v>690126000</v>
      </c>
      <c r="R220" s="11"/>
      <c r="S220" s="11"/>
      <c r="T220" s="11">
        <f t="shared" si="71"/>
        <v>9874000</v>
      </c>
      <c r="U220" s="11">
        <f t="shared" si="74"/>
        <v>690126000</v>
      </c>
      <c r="V220" s="11">
        <f t="shared" si="93"/>
        <v>0</v>
      </c>
      <c r="W220" s="11">
        <f t="shared" si="81"/>
        <v>690126000</v>
      </c>
    </row>
    <row r="221" spans="1:23" s="21" customFormat="1" ht="36" customHeight="1">
      <c r="A221" s="1">
        <v>9</v>
      </c>
      <c r="B221" s="18" t="s">
        <v>165</v>
      </c>
      <c r="C221" s="19"/>
      <c r="D221" s="98">
        <f>D222</f>
        <v>300000000</v>
      </c>
      <c r="E221" s="20">
        <f>E222</f>
        <v>0</v>
      </c>
      <c r="F221" s="20">
        <f t="shared" ref="F221:S221" si="98">F222</f>
        <v>0</v>
      </c>
      <c r="G221" s="20">
        <f t="shared" si="98"/>
        <v>0</v>
      </c>
      <c r="H221" s="20">
        <f t="shared" si="98"/>
        <v>0</v>
      </c>
      <c r="I221" s="20">
        <f t="shared" si="98"/>
        <v>0</v>
      </c>
      <c r="J221" s="20">
        <f t="shared" si="72"/>
        <v>0</v>
      </c>
      <c r="K221" s="20">
        <f t="shared" si="98"/>
        <v>0</v>
      </c>
      <c r="L221" s="20">
        <f t="shared" si="98"/>
        <v>0</v>
      </c>
      <c r="M221" s="20">
        <f t="shared" si="98"/>
        <v>0</v>
      </c>
      <c r="N221" s="20">
        <f t="shared" si="80"/>
        <v>0</v>
      </c>
      <c r="O221" s="20">
        <f t="shared" si="98"/>
        <v>300000000</v>
      </c>
      <c r="P221" s="20">
        <f t="shared" si="73"/>
        <v>299229000</v>
      </c>
      <c r="Q221" s="20">
        <f t="shared" si="98"/>
        <v>299229000</v>
      </c>
      <c r="R221" s="20">
        <f t="shared" si="98"/>
        <v>0</v>
      </c>
      <c r="S221" s="20">
        <f t="shared" si="98"/>
        <v>0</v>
      </c>
      <c r="T221" s="20">
        <f t="shared" si="71"/>
        <v>771000</v>
      </c>
      <c r="U221" s="20">
        <f t="shared" si="74"/>
        <v>299229000</v>
      </c>
      <c r="V221" s="20">
        <f t="shared" si="93"/>
        <v>0</v>
      </c>
      <c r="W221" s="20">
        <f t="shared" si="81"/>
        <v>299229000</v>
      </c>
    </row>
    <row r="222" spans="1:23" ht="36" customHeight="1">
      <c r="A222" s="16">
        <v>9.1</v>
      </c>
      <c r="B222" s="17" t="s">
        <v>44</v>
      </c>
      <c r="C222" s="15" t="s">
        <v>45</v>
      </c>
      <c r="D222" s="100">
        <v>300000000</v>
      </c>
      <c r="E222" s="11"/>
      <c r="F222" s="11"/>
      <c r="G222" s="11"/>
      <c r="H222" s="11"/>
      <c r="I222" s="11"/>
      <c r="J222" s="20">
        <f t="shared" si="72"/>
        <v>0</v>
      </c>
      <c r="K222" s="11"/>
      <c r="L222" s="11"/>
      <c r="M222" s="11"/>
      <c r="N222" s="20">
        <f t="shared" si="80"/>
        <v>0</v>
      </c>
      <c r="O222" s="11">
        <v>300000000</v>
      </c>
      <c r="P222" s="11">
        <f t="shared" si="73"/>
        <v>299229000</v>
      </c>
      <c r="Q222" s="11">
        <v>299229000</v>
      </c>
      <c r="R222" s="11"/>
      <c r="S222" s="11"/>
      <c r="T222" s="11">
        <f t="shared" si="71"/>
        <v>771000</v>
      </c>
      <c r="U222" s="11">
        <f t="shared" si="74"/>
        <v>299229000</v>
      </c>
      <c r="V222" s="11">
        <f t="shared" si="93"/>
        <v>0</v>
      </c>
      <c r="W222" s="11">
        <f t="shared" si="81"/>
        <v>299229000</v>
      </c>
    </row>
    <row r="223" spans="1:23" s="21" customFormat="1" ht="36" customHeight="1">
      <c r="A223" s="1">
        <v>10</v>
      </c>
      <c r="B223" s="18" t="s">
        <v>187</v>
      </c>
      <c r="C223" s="19"/>
      <c r="D223" s="98">
        <f>SUM(D224:D228)</f>
        <v>5095134100</v>
      </c>
      <c r="E223" s="20">
        <f>SUM(E224:E228)</f>
        <v>0</v>
      </c>
      <c r="F223" s="20">
        <f t="shared" ref="F223:S223" si="99">SUM(F224:F228)</f>
        <v>0</v>
      </c>
      <c r="G223" s="20">
        <f t="shared" si="99"/>
        <v>0</v>
      </c>
      <c r="H223" s="20">
        <f t="shared" si="99"/>
        <v>0</v>
      </c>
      <c r="I223" s="20">
        <f t="shared" si="99"/>
        <v>0</v>
      </c>
      <c r="J223" s="20">
        <f t="shared" si="72"/>
        <v>0</v>
      </c>
      <c r="K223" s="20">
        <f t="shared" si="99"/>
        <v>0</v>
      </c>
      <c r="L223" s="20">
        <f t="shared" si="99"/>
        <v>0</v>
      </c>
      <c r="M223" s="20">
        <f t="shared" si="99"/>
        <v>0</v>
      </c>
      <c r="N223" s="20">
        <f t="shared" si="80"/>
        <v>0</v>
      </c>
      <c r="O223" s="20">
        <f t="shared" si="99"/>
        <v>2712549774</v>
      </c>
      <c r="P223" s="11">
        <f t="shared" si="73"/>
        <v>2704780674</v>
      </c>
      <c r="Q223" s="20">
        <f t="shared" si="99"/>
        <v>2704780674</v>
      </c>
      <c r="R223" s="20">
        <f t="shared" si="99"/>
        <v>0</v>
      </c>
      <c r="S223" s="20">
        <f t="shared" si="99"/>
        <v>0</v>
      </c>
      <c r="T223" s="11">
        <f t="shared" si="71"/>
        <v>7769100</v>
      </c>
      <c r="U223" s="11">
        <f t="shared" si="74"/>
        <v>2704780674</v>
      </c>
      <c r="V223" s="11">
        <f t="shared" si="93"/>
        <v>0</v>
      </c>
      <c r="W223" s="11">
        <f t="shared" si="81"/>
        <v>2704780674</v>
      </c>
    </row>
    <row r="224" spans="1:23" ht="36" customHeight="1">
      <c r="A224" s="16">
        <v>10.1</v>
      </c>
      <c r="B224" s="17" t="s">
        <v>32</v>
      </c>
      <c r="C224" s="15" t="s">
        <v>33</v>
      </c>
      <c r="D224" s="100">
        <v>1125000000</v>
      </c>
      <c r="E224" s="11"/>
      <c r="F224" s="11"/>
      <c r="G224" s="11"/>
      <c r="H224" s="11"/>
      <c r="I224" s="11"/>
      <c r="J224" s="20">
        <f t="shared" si="72"/>
        <v>0</v>
      </c>
      <c r="K224" s="11"/>
      <c r="L224" s="11"/>
      <c r="M224" s="11"/>
      <c r="N224" s="20">
        <f t="shared" si="80"/>
        <v>0</v>
      </c>
      <c r="O224" s="11">
        <v>82415674</v>
      </c>
      <c r="P224" s="11">
        <f t="shared" si="73"/>
        <v>82415674</v>
      </c>
      <c r="Q224" s="11">
        <v>82415674</v>
      </c>
      <c r="R224" s="11"/>
      <c r="S224" s="11"/>
      <c r="T224" s="11">
        <f t="shared" si="71"/>
        <v>0</v>
      </c>
      <c r="U224" s="11">
        <f t="shared" si="74"/>
        <v>82415674</v>
      </c>
      <c r="V224" s="11">
        <f t="shared" si="93"/>
        <v>0</v>
      </c>
      <c r="W224" s="11">
        <f t="shared" si="81"/>
        <v>82415674</v>
      </c>
    </row>
    <row r="225" spans="1:23" ht="36" customHeight="1">
      <c r="A225" s="16">
        <v>10.199999999999999</v>
      </c>
      <c r="B225" s="14" t="s">
        <v>36</v>
      </c>
      <c r="C225" s="65" t="s">
        <v>37</v>
      </c>
      <c r="D225" s="100">
        <v>700000000</v>
      </c>
      <c r="E225" s="11"/>
      <c r="F225" s="11"/>
      <c r="G225" s="11"/>
      <c r="H225" s="11"/>
      <c r="I225" s="11"/>
      <c r="J225" s="20">
        <f t="shared" si="72"/>
        <v>0</v>
      </c>
      <c r="K225" s="11"/>
      <c r="L225" s="11"/>
      <c r="M225" s="11"/>
      <c r="N225" s="20">
        <f t="shared" si="80"/>
        <v>0</v>
      </c>
      <c r="O225" s="11">
        <v>700000000</v>
      </c>
      <c r="P225" s="11">
        <f t="shared" si="73"/>
        <v>695904000</v>
      </c>
      <c r="Q225" s="11">
        <v>695904000</v>
      </c>
      <c r="R225" s="11"/>
      <c r="S225" s="11"/>
      <c r="T225" s="11">
        <f t="shared" si="71"/>
        <v>4096000</v>
      </c>
      <c r="U225" s="11">
        <f t="shared" si="74"/>
        <v>695904000</v>
      </c>
      <c r="V225" s="11">
        <f t="shared" si="93"/>
        <v>0</v>
      </c>
      <c r="W225" s="11">
        <f t="shared" si="81"/>
        <v>695904000</v>
      </c>
    </row>
    <row r="226" spans="1:23" ht="36" customHeight="1">
      <c r="A226" s="16">
        <v>10.3</v>
      </c>
      <c r="B226" s="17" t="s">
        <v>46</v>
      </c>
      <c r="C226" s="15" t="s">
        <v>47</v>
      </c>
      <c r="D226" s="100">
        <v>2080000000</v>
      </c>
      <c r="E226" s="11"/>
      <c r="F226" s="11"/>
      <c r="G226" s="11"/>
      <c r="H226" s="11"/>
      <c r="I226" s="11"/>
      <c r="J226" s="20">
        <f t="shared" si="72"/>
        <v>0</v>
      </c>
      <c r="K226" s="11"/>
      <c r="L226" s="11"/>
      <c r="M226" s="11"/>
      <c r="N226" s="20">
        <f t="shared" si="80"/>
        <v>0</v>
      </c>
      <c r="O226" s="11">
        <v>740000000</v>
      </c>
      <c r="P226" s="11">
        <f t="shared" si="73"/>
        <v>739173000</v>
      </c>
      <c r="Q226" s="11">
        <v>739173000</v>
      </c>
      <c r="R226" s="11"/>
      <c r="S226" s="11"/>
      <c r="T226" s="11">
        <f t="shared" si="71"/>
        <v>827000</v>
      </c>
      <c r="U226" s="11">
        <f t="shared" si="74"/>
        <v>739173000</v>
      </c>
      <c r="V226" s="11">
        <f t="shared" si="93"/>
        <v>0</v>
      </c>
      <c r="W226" s="11">
        <f t="shared" si="81"/>
        <v>739173000</v>
      </c>
    </row>
    <row r="227" spans="1:23" ht="36" customHeight="1">
      <c r="A227" s="16">
        <v>10.4</v>
      </c>
      <c r="B227" s="17" t="s">
        <v>48</v>
      </c>
      <c r="C227" s="15" t="s">
        <v>49</v>
      </c>
      <c r="D227" s="100">
        <v>770000000</v>
      </c>
      <c r="E227" s="11"/>
      <c r="F227" s="11"/>
      <c r="G227" s="11"/>
      <c r="H227" s="11"/>
      <c r="I227" s="11"/>
      <c r="J227" s="20">
        <f t="shared" si="72"/>
        <v>0</v>
      </c>
      <c r="K227" s="11"/>
      <c r="L227" s="11"/>
      <c r="M227" s="11"/>
      <c r="N227" s="20">
        <f t="shared" si="80"/>
        <v>0</v>
      </c>
      <c r="O227" s="11">
        <v>770000000</v>
      </c>
      <c r="P227" s="11">
        <f t="shared" si="73"/>
        <v>769705000</v>
      </c>
      <c r="Q227" s="11">
        <v>769705000</v>
      </c>
      <c r="R227" s="11"/>
      <c r="S227" s="11"/>
      <c r="T227" s="11">
        <f t="shared" si="71"/>
        <v>295000</v>
      </c>
      <c r="U227" s="11">
        <f t="shared" si="74"/>
        <v>769705000</v>
      </c>
      <c r="V227" s="11">
        <f t="shared" si="93"/>
        <v>0</v>
      </c>
      <c r="W227" s="11">
        <f t="shared" si="81"/>
        <v>769705000</v>
      </c>
    </row>
    <row r="228" spans="1:23" ht="36" customHeight="1">
      <c r="A228" s="16">
        <v>10.5</v>
      </c>
      <c r="B228" s="68" t="s">
        <v>54</v>
      </c>
      <c r="C228" s="10" t="s">
        <v>55</v>
      </c>
      <c r="D228" s="100">
        <v>420134100</v>
      </c>
      <c r="E228" s="11"/>
      <c r="F228" s="11"/>
      <c r="G228" s="11"/>
      <c r="H228" s="11"/>
      <c r="I228" s="11"/>
      <c r="J228" s="20">
        <f t="shared" si="72"/>
        <v>0</v>
      </c>
      <c r="K228" s="11"/>
      <c r="L228" s="11"/>
      <c r="M228" s="11"/>
      <c r="N228" s="20">
        <f t="shared" si="80"/>
        <v>0</v>
      </c>
      <c r="O228" s="11">
        <v>420134100</v>
      </c>
      <c r="P228" s="11">
        <f t="shared" si="73"/>
        <v>417583000</v>
      </c>
      <c r="Q228" s="11">
        <v>417583000</v>
      </c>
      <c r="R228" s="11"/>
      <c r="S228" s="11"/>
      <c r="T228" s="11">
        <f t="shared" si="71"/>
        <v>2551100</v>
      </c>
      <c r="U228" s="11">
        <f t="shared" si="74"/>
        <v>417583000</v>
      </c>
      <c r="V228" s="11">
        <f t="shared" si="93"/>
        <v>0</v>
      </c>
      <c r="W228" s="11">
        <f t="shared" si="81"/>
        <v>417583000</v>
      </c>
    </row>
    <row r="229" spans="1:23" s="21" customFormat="1" ht="36" customHeight="1">
      <c r="A229" s="1">
        <v>11</v>
      </c>
      <c r="B229" s="18" t="s">
        <v>161</v>
      </c>
      <c r="C229" s="19"/>
      <c r="D229" s="98">
        <f>D230</f>
        <v>700000000</v>
      </c>
      <c r="E229" s="20">
        <f>E230</f>
        <v>0</v>
      </c>
      <c r="F229" s="20">
        <f t="shared" ref="F229:S229" si="100">F230</f>
        <v>0</v>
      </c>
      <c r="G229" s="20">
        <f t="shared" si="100"/>
        <v>0</v>
      </c>
      <c r="H229" s="20">
        <f t="shared" si="100"/>
        <v>0</v>
      </c>
      <c r="I229" s="20">
        <f t="shared" si="100"/>
        <v>0</v>
      </c>
      <c r="J229" s="20">
        <f t="shared" si="72"/>
        <v>0</v>
      </c>
      <c r="K229" s="20">
        <f t="shared" si="100"/>
        <v>0</v>
      </c>
      <c r="L229" s="20">
        <f t="shared" si="100"/>
        <v>0</v>
      </c>
      <c r="M229" s="20">
        <f t="shared" si="100"/>
        <v>0</v>
      </c>
      <c r="N229" s="20">
        <f t="shared" si="80"/>
        <v>0</v>
      </c>
      <c r="O229" s="20">
        <f t="shared" si="100"/>
        <v>700000000</v>
      </c>
      <c r="P229" s="11">
        <f t="shared" si="73"/>
        <v>691651000</v>
      </c>
      <c r="Q229" s="20">
        <f t="shared" si="100"/>
        <v>691651000</v>
      </c>
      <c r="R229" s="20">
        <f t="shared" si="100"/>
        <v>0</v>
      </c>
      <c r="S229" s="20">
        <f t="shared" si="100"/>
        <v>0</v>
      </c>
      <c r="T229" s="11">
        <f t="shared" si="71"/>
        <v>8349000</v>
      </c>
      <c r="U229" s="11">
        <f t="shared" si="74"/>
        <v>691651000</v>
      </c>
      <c r="V229" s="11">
        <f t="shared" si="93"/>
        <v>0</v>
      </c>
      <c r="W229" s="11">
        <f t="shared" si="81"/>
        <v>691651000</v>
      </c>
    </row>
    <row r="230" spans="1:23" ht="36" customHeight="1">
      <c r="A230" s="16">
        <v>11.1</v>
      </c>
      <c r="B230" s="17" t="s">
        <v>40</v>
      </c>
      <c r="C230" s="15" t="s">
        <v>41</v>
      </c>
      <c r="D230" s="100">
        <v>700000000</v>
      </c>
      <c r="E230" s="11"/>
      <c r="F230" s="11"/>
      <c r="G230" s="11"/>
      <c r="H230" s="11"/>
      <c r="I230" s="11"/>
      <c r="J230" s="20">
        <f t="shared" si="72"/>
        <v>0</v>
      </c>
      <c r="K230" s="11"/>
      <c r="L230" s="11"/>
      <c r="M230" s="11"/>
      <c r="N230" s="20">
        <f t="shared" si="80"/>
        <v>0</v>
      </c>
      <c r="O230" s="11">
        <v>700000000</v>
      </c>
      <c r="P230" s="11">
        <f t="shared" si="73"/>
        <v>691651000</v>
      </c>
      <c r="Q230" s="11">
        <v>691651000</v>
      </c>
      <c r="R230" s="11"/>
      <c r="S230" s="11"/>
      <c r="T230" s="11">
        <f t="shared" si="71"/>
        <v>8349000</v>
      </c>
      <c r="U230" s="11">
        <f t="shared" si="74"/>
        <v>691651000</v>
      </c>
      <c r="V230" s="11">
        <f t="shared" si="93"/>
        <v>0</v>
      </c>
      <c r="W230" s="11">
        <f t="shared" si="81"/>
        <v>691651000</v>
      </c>
    </row>
    <row r="231" spans="1:23" ht="36" customHeight="1">
      <c r="A231" s="1">
        <v>292</v>
      </c>
      <c r="B231" s="7" t="s">
        <v>28</v>
      </c>
      <c r="C231" s="22"/>
      <c r="D231" s="98">
        <f>D232+D235+D237+D239+D242+D244+D246+D249+D255+D258+D260+D263</f>
        <v>26241843204</v>
      </c>
      <c r="E231" s="20">
        <f>E232+E235+E237+E239+E242+E244+E246+E249+E255+E258+E260+E263</f>
        <v>0</v>
      </c>
      <c r="F231" s="20">
        <f t="shared" ref="F231:S231" si="101">F232+F235+F237+F239+F242+F244+F246+F249+F255+F258+F260+F263</f>
        <v>0</v>
      </c>
      <c r="G231" s="20">
        <f t="shared" si="101"/>
        <v>0</v>
      </c>
      <c r="H231" s="20">
        <f t="shared" si="101"/>
        <v>0</v>
      </c>
      <c r="I231" s="20">
        <f t="shared" si="101"/>
        <v>0</v>
      </c>
      <c r="J231" s="20">
        <f t="shared" si="72"/>
        <v>0</v>
      </c>
      <c r="K231" s="20">
        <f t="shared" si="101"/>
        <v>0</v>
      </c>
      <c r="L231" s="20">
        <f t="shared" si="101"/>
        <v>0</v>
      </c>
      <c r="M231" s="20">
        <f t="shared" si="101"/>
        <v>0</v>
      </c>
      <c r="N231" s="20">
        <f t="shared" si="80"/>
        <v>0</v>
      </c>
      <c r="O231" s="20">
        <f t="shared" si="101"/>
        <v>16597560000</v>
      </c>
      <c r="P231" s="20">
        <f t="shared" si="73"/>
        <v>15804404833</v>
      </c>
      <c r="Q231" s="20">
        <f t="shared" si="101"/>
        <v>15804404833</v>
      </c>
      <c r="R231" s="20">
        <f t="shared" si="101"/>
        <v>0</v>
      </c>
      <c r="S231" s="20">
        <f t="shared" si="101"/>
        <v>319192000</v>
      </c>
      <c r="T231" s="20">
        <f t="shared" ref="T231:T294" si="102">O231-P231-S231</f>
        <v>473963167</v>
      </c>
      <c r="U231" s="20">
        <f t="shared" si="74"/>
        <v>15804404833</v>
      </c>
      <c r="V231" s="20">
        <f t="shared" si="93"/>
        <v>0</v>
      </c>
      <c r="W231" s="20">
        <f t="shared" si="81"/>
        <v>15804404833</v>
      </c>
    </row>
    <row r="232" spans="1:23" s="21" customFormat="1" ht="36" customHeight="1">
      <c r="A232" s="1">
        <v>1</v>
      </c>
      <c r="B232" s="18" t="s">
        <v>427</v>
      </c>
      <c r="C232" s="19"/>
      <c r="D232" s="98">
        <f>D233+D234</f>
        <v>1400000000</v>
      </c>
      <c r="E232" s="20">
        <f>E233+E234</f>
        <v>0</v>
      </c>
      <c r="F232" s="20">
        <f t="shared" ref="F232:S232" si="103">F233+F234</f>
        <v>0</v>
      </c>
      <c r="G232" s="20">
        <f t="shared" si="103"/>
        <v>0</v>
      </c>
      <c r="H232" s="20">
        <f t="shared" si="103"/>
        <v>0</v>
      </c>
      <c r="I232" s="20">
        <f t="shared" si="103"/>
        <v>0</v>
      </c>
      <c r="J232" s="20">
        <f t="shared" si="72"/>
        <v>0</v>
      </c>
      <c r="K232" s="20">
        <f t="shared" si="103"/>
        <v>0</v>
      </c>
      <c r="L232" s="20">
        <f t="shared" si="103"/>
        <v>0</v>
      </c>
      <c r="M232" s="20">
        <f t="shared" si="103"/>
        <v>0</v>
      </c>
      <c r="N232" s="20">
        <f t="shared" si="80"/>
        <v>0</v>
      </c>
      <c r="O232" s="20">
        <f t="shared" si="103"/>
        <v>1400000000</v>
      </c>
      <c r="P232" s="20">
        <f t="shared" si="73"/>
        <v>1370125000</v>
      </c>
      <c r="Q232" s="20">
        <f t="shared" si="103"/>
        <v>1370125000</v>
      </c>
      <c r="R232" s="20">
        <f t="shared" si="103"/>
        <v>0</v>
      </c>
      <c r="S232" s="20">
        <f t="shared" si="103"/>
        <v>0</v>
      </c>
      <c r="T232" s="20">
        <f t="shared" si="102"/>
        <v>29875000</v>
      </c>
      <c r="U232" s="20">
        <f t="shared" si="74"/>
        <v>1370125000</v>
      </c>
      <c r="V232" s="20">
        <f t="shared" si="93"/>
        <v>0</v>
      </c>
      <c r="W232" s="20">
        <f t="shared" si="81"/>
        <v>1370125000</v>
      </c>
    </row>
    <row r="233" spans="1:23" ht="36" customHeight="1">
      <c r="A233" s="15" t="s">
        <v>473</v>
      </c>
      <c r="B233" s="17" t="s">
        <v>94</v>
      </c>
      <c r="C233" s="15" t="s">
        <v>95</v>
      </c>
      <c r="D233" s="100">
        <v>1000000000</v>
      </c>
      <c r="E233" s="11"/>
      <c r="F233" s="11"/>
      <c r="G233" s="11"/>
      <c r="H233" s="11"/>
      <c r="I233" s="11"/>
      <c r="J233" s="20">
        <f t="shared" si="72"/>
        <v>0</v>
      </c>
      <c r="K233" s="11"/>
      <c r="L233" s="11"/>
      <c r="M233" s="11"/>
      <c r="N233" s="20">
        <f t="shared" si="80"/>
        <v>0</v>
      </c>
      <c r="O233" s="11">
        <v>1000000000</v>
      </c>
      <c r="P233" s="11">
        <f t="shared" si="73"/>
        <v>992820000</v>
      </c>
      <c r="Q233" s="11">
        <v>992820000</v>
      </c>
      <c r="R233" s="11"/>
      <c r="S233" s="11"/>
      <c r="T233" s="11">
        <f t="shared" si="102"/>
        <v>7180000</v>
      </c>
      <c r="U233" s="11">
        <f t="shared" si="74"/>
        <v>992820000</v>
      </c>
      <c r="V233" s="11">
        <f t="shared" si="93"/>
        <v>0</v>
      </c>
      <c r="W233" s="11">
        <f t="shared" si="81"/>
        <v>992820000</v>
      </c>
    </row>
    <row r="234" spans="1:23" ht="36" customHeight="1">
      <c r="A234" s="8" t="s">
        <v>475</v>
      </c>
      <c r="B234" s="9" t="s">
        <v>100</v>
      </c>
      <c r="C234" s="10" t="s">
        <v>101</v>
      </c>
      <c r="D234" s="100">
        <v>400000000</v>
      </c>
      <c r="E234" s="11"/>
      <c r="F234" s="11"/>
      <c r="G234" s="11"/>
      <c r="H234" s="11"/>
      <c r="I234" s="11"/>
      <c r="J234" s="20">
        <f t="shared" si="72"/>
        <v>0</v>
      </c>
      <c r="K234" s="11"/>
      <c r="L234" s="11"/>
      <c r="M234" s="11"/>
      <c r="N234" s="20">
        <f t="shared" si="80"/>
        <v>0</v>
      </c>
      <c r="O234" s="11">
        <v>400000000</v>
      </c>
      <c r="P234" s="11">
        <f t="shared" si="73"/>
        <v>377305000</v>
      </c>
      <c r="Q234" s="11">
        <v>377305000</v>
      </c>
      <c r="R234" s="11"/>
      <c r="S234" s="11"/>
      <c r="T234" s="11">
        <f t="shared" si="102"/>
        <v>22695000</v>
      </c>
      <c r="U234" s="11">
        <f t="shared" si="74"/>
        <v>377305000</v>
      </c>
      <c r="V234" s="11">
        <f t="shared" si="93"/>
        <v>0</v>
      </c>
      <c r="W234" s="11">
        <f t="shared" si="81"/>
        <v>377305000</v>
      </c>
    </row>
    <row r="235" spans="1:23" s="21" customFormat="1" ht="36" customHeight="1">
      <c r="A235" s="1">
        <v>2</v>
      </c>
      <c r="B235" s="18" t="s">
        <v>144</v>
      </c>
      <c r="C235" s="19"/>
      <c r="D235" s="98">
        <f>D236</f>
        <v>600000000</v>
      </c>
      <c r="E235" s="20">
        <f>E236</f>
        <v>0</v>
      </c>
      <c r="F235" s="20">
        <f t="shared" ref="F235:S235" si="104">F236</f>
        <v>0</v>
      </c>
      <c r="G235" s="20">
        <f t="shared" si="104"/>
        <v>0</v>
      </c>
      <c r="H235" s="20">
        <f t="shared" si="104"/>
        <v>0</v>
      </c>
      <c r="I235" s="20">
        <f t="shared" si="104"/>
        <v>0</v>
      </c>
      <c r="J235" s="20">
        <f t="shared" si="72"/>
        <v>0</v>
      </c>
      <c r="K235" s="20">
        <f t="shared" si="104"/>
        <v>0</v>
      </c>
      <c r="L235" s="20">
        <f t="shared" si="104"/>
        <v>0</v>
      </c>
      <c r="M235" s="20">
        <f t="shared" si="104"/>
        <v>0</v>
      </c>
      <c r="N235" s="20">
        <f t="shared" si="80"/>
        <v>0</v>
      </c>
      <c r="O235" s="20">
        <f t="shared" si="104"/>
        <v>600000000</v>
      </c>
      <c r="P235" s="20">
        <f t="shared" si="73"/>
        <v>508530000</v>
      </c>
      <c r="Q235" s="20">
        <f t="shared" si="104"/>
        <v>508530000</v>
      </c>
      <c r="R235" s="20">
        <f t="shared" si="104"/>
        <v>0</v>
      </c>
      <c r="S235" s="20">
        <f t="shared" si="104"/>
        <v>0</v>
      </c>
      <c r="T235" s="20">
        <f t="shared" si="102"/>
        <v>91470000</v>
      </c>
      <c r="U235" s="20">
        <f t="shared" si="74"/>
        <v>508530000</v>
      </c>
      <c r="V235" s="20">
        <f t="shared" si="93"/>
        <v>0</v>
      </c>
      <c r="W235" s="20">
        <f t="shared" si="81"/>
        <v>508530000</v>
      </c>
    </row>
    <row r="236" spans="1:23" ht="36" customHeight="1">
      <c r="A236" s="8" t="s">
        <v>491</v>
      </c>
      <c r="B236" s="17" t="s">
        <v>86</v>
      </c>
      <c r="C236" s="15" t="s">
        <v>87</v>
      </c>
      <c r="D236" s="100">
        <v>600000000</v>
      </c>
      <c r="E236" s="11"/>
      <c r="F236" s="11"/>
      <c r="G236" s="11"/>
      <c r="H236" s="11"/>
      <c r="I236" s="11"/>
      <c r="J236" s="20">
        <f t="shared" ref="J236:J299" si="105">K236+L236</f>
        <v>0</v>
      </c>
      <c r="K236" s="11"/>
      <c r="L236" s="11"/>
      <c r="M236" s="11"/>
      <c r="N236" s="20">
        <f t="shared" si="80"/>
        <v>0</v>
      </c>
      <c r="O236" s="11">
        <v>600000000</v>
      </c>
      <c r="P236" s="11">
        <f t="shared" si="73"/>
        <v>508530000</v>
      </c>
      <c r="Q236" s="11">
        <v>508530000</v>
      </c>
      <c r="R236" s="11"/>
      <c r="S236" s="11"/>
      <c r="T236" s="11">
        <f t="shared" si="102"/>
        <v>91470000</v>
      </c>
      <c r="U236" s="11">
        <f t="shared" si="74"/>
        <v>508530000</v>
      </c>
      <c r="V236" s="11">
        <f t="shared" si="93"/>
        <v>0</v>
      </c>
      <c r="W236" s="11">
        <f t="shared" si="81"/>
        <v>508530000</v>
      </c>
    </row>
    <row r="237" spans="1:23" s="21" customFormat="1" ht="36" customHeight="1">
      <c r="A237" s="1">
        <v>3</v>
      </c>
      <c r="B237" s="18" t="s">
        <v>156</v>
      </c>
      <c r="C237" s="19"/>
      <c r="D237" s="98">
        <f>D238</f>
        <v>700000000</v>
      </c>
      <c r="E237" s="20">
        <f>E238</f>
        <v>0</v>
      </c>
      <c r="F237" s="20">
        <f t="shared" ref="F237:S237" si="106">F238</f>
        <v>0</v>
      </c>
      <c r="G237" s="20">
        <f t="shared" si="106"/>
        <v>0</v>
      </c>
      <c r="H237" s="20">
        <f t="shared" si="106"/>
        <v>0</v>
      </c>
      <c r="I237" s="20">
        <f t="shared" si="106"/>
        <v>0</v>
      </c>
      <c r="J237" s="20">
        <f t="shared" si="105"/>
        <v>0</v>
      </c>
      <c r="K237" s="20">
        <f t="shared" si="106"/>
        <v>0</v>
      </c>
      <c r="L237" s="20">
        <f t="shared" si="106"/>
        <v>0</v>
      </c>
      <c r="M237" s="20">
        <f t="shared" si="106"/>
        <v>0</v>
      </c>
      <c r="N237" s="20">
        <f t="shared" si="80"/>
        <v>0</v>
      </c>
      <c r="O237" s="20">
        <f t="shared" si="106"/>
        <v>700000000</v>
      </c>
      <c r="P237" s="20">
        <f t="shared" si="73"/>
        <v>684118000</v>
      </c>
      <c r="Q237" s="20">
        <f t="shared" si="106"/>
        <v>684118000</v>
      </c>
      <c r="R237" s="20">
        <f t="shared" si="106"/>
        <v>0</v>
      </c>
      <c r="S237" s="20">
        <f t="shared" si="106"/>
        <v>0</v>
      </c>
      <c r="T237" s="20">
        <f t="shared" si="102"/>
        <v>15882000</v>
      </c>
      <c r="U237" s="20">
        <f t="shared" si="74"/>
        <v>684118000</v>
      </c>
      <c r="V237" s="20">
        <f t="shared" si="93"/>
        <v>0</v>
      </c>
      <c r="W237" s="20">
        <f t="shared" si="81"/>
        <v>684118000</v>
      </c>
    </row>
    <row r="238" spans="1:23" ht="36" customHeight="1">
      <c r="A238" s="16">
        <v>3.1</v>
      </c>
      <c r="B238" s="63" t="s">
        <v>78</v>
      </c>
      <c r="C238" s="64" t="s">
        <v>79</v>
      </c>
      <c r="D238" s="100">
        <v>700000000</v>
      </c>
      <c r="E238" s="11"/>
      <c r="F238" s="11"/>
      <c r="G238" s="11"/>
      <c r="H238" s="11"/>
      <c r="I238" s="11"/>
      <c r="J238" s="20">
        <f t="shared" si="105"/>
        <v>0</v>
      </c>
      <c r="K238" s="11"/>
      <c r="L238" s="11"/>
      <c r="M238" s="11"/>
      <c r="N238" s="20">
        <f t="shared" si="80"/>
        <v>0</v>
      </c>
      <c r="O238" s="11">
        <v>700000000</v>
      </c>
      <c r="P238" s="11">
        <f t="shared" si="73"/>
        <v>684118000</v>
      </c>
      <c r="Q238" s="11">
        <v>684118000</v>
      </c>
      <c r="R238" s="11"/>
      <c r="S238" s="11"/>
      <c r="T238" s="11">
        <f t="shared" si="102"/>
        <v>15882000</v>
      </c>
      <c r="U238" s="11">
        <f t="shared" si="74"/>
        <v>684118000</v>
      </c>
      <c r="V238" s="11">
        <f t="shared" si="93"/>
        <v>0</v>
      </c>
      <c r="W238" s="11">
        <f t="shared" si="81"/>
        <v>684118000</v>
      </c>
    </row>
    <row r="239" spans="1:23" s="21" customFormat="1" ht="36" customHeight="1">
      <c r="A239" s="1">
        <v>4</v>
      </c>
      <c r="B239" s="18" t="s">
        <v>428</v>
      </c>
      <c r="C239" s="19"/>
      <c r="D239" s="98">
        <f>D240+D241</f>
        <v>1800000000</v>
      </c>
      <c r="E239" s="20">
        <f>E240+E241</f>
        <v>0</v>
      </c>
      <c r="F239" s="20">
        <f t="shared" ref="F239:S239" si="107">F240+F241</f>
        <v>0</v>
      </c>
      <c r="G239" s="20">
        <f t="shared" si="107"/>
        <v>0</v>
      </c>
      <c r="H239" s="20">
        <f t="shared" si="107"/>
        <v>0</v>
      </c>
      <c r="I239" s="20">
        <f t="shared" si="107"/>
        <v>0</v>
      </c>
      <c r="J239" s="20">
        <f t="shared" si="105"/>
        <v>0</v>
      </c>
      <c r="K239" s="20">
        <f t="shared" si="107"/>
        <v>0</v>
      </c>
      <c r="L239" s="20">
        <f t="shared" si="107"/>
        <v>0</v>
      </c>
      <c r="M239" s="20">
        <f t="shared" si="107"/>
        <v>0</v>
      </c>
      <c r="N239" s="20">
        <f t="shared" si="80"/>
        <v>0</v>
      </c>
      <c r="O239" s="20">
        <f t="shared" si="107"/>
        <v>1800000000</v>
      </c>
      <c r="P239" s="20">
        <f t="shared" ref="P239:P302" si="108">Q239+R239</f>
        <v>1480808000</v>
      </c>
      <c r="Q239" s="20">
        <f t="shared" si="107"/>
        <v>1480808000</v>
      </c>
      <c r="R239" s="20">
        <f t="shared" si="107"/>
        <v>0</v>
      </c>
      <c r="S239" s="20">
        <f t="shared" si="107"/>
        <v>319192000</v>
      </c>
      <c r="T239" s="20">
        <f t="shared" si="102"/>
        <v>0</v>
      </c>
      <c r="U239" s="20">
        <f t="shared" ref="U239:U302" si="109">H239+K239+Q239</f>
        <v>1480808000</v>
      </c>
      <c r="V239" s="20">
        <f t="shared" si="93"/>
        <v>0</v>
      </c>
      <c r="W239" s="20">
        <f t="shared" si="81"/>
        <v>1480808000</v>
      </c>
    </row>
    <row r="240" spans="1:23" ht="36" customHeight="1">
      <c r="A240" s="66">
        <v>4.0999999999999996</v>
      </c>
      <c r="B240" s="68" t="s">
        <v>80</v>
      </c>
      <c r="C240" s="10" t="s">
        <v>81</v>
      </c>
      <c r="D240" s="100">
        <v>700000000</v>
      </c>
      <c r="E240" s="11"/>
      <c r="F240" s="11"/>
      <c r="G240" s="11"/>
      <c r="H240" s="11"/>
      <c r="I240" s="11"/>
      <c r="J240" s="20">
        <f t="shared" si="105"/>
        <v>0</v>
      </c>
      <c r="K240" s="11"/>
      <c r="L240" s="11"/>
      <c r="M240" s="11"/>
      <c r="N240" s="20">
        <f t="shared" si="80"/>
        <v>0</v>
      </c>
      <c r="O240" s="11">
        <v>700000000</v>
      </c>
      <c r="P240" s="11">
        <f t="shared" si="108"/>
        <v>700000000</v>
      </c>
      <c r="Q240" s="11">
        <v>700000000</v>
      </c>
      <c r="R240" s="11"/>
      <c r="S240" s="11"/>
      <c r="T240" s="11">
        <f t="shared" si="102"/>
        <v>0</v>
      </c>
      <c r="U240" s="11">
        <f t="shared" si="109"/>
        <v>700000000</v>
      </c>
      <c r="V240" s="11">
        <f t="shared" si="93"/>
        <v>0</v>
      </c>
      <c r="W240" s="11">
        <f t="shared" si="81"/>
        <v>700000000</v>
      </c>
    </row>
    <row r="241" spans="1:23" s="133" customFormat="1" ht="36" customHeight="1">
      <c r="A241" s="128" t="s">
        <v>594</v>
      </c>
      <c r="B241" s="129" t="s">
        <v>96</v>
      </c>
      <c r="C241" s="128" t="s">
        <v>97</v>
      </c>
      <c r="D241" s="130">
        <v>1100000000</v>
      </c>
      <c r="E241" s="131"/>
      <c r="F241" s="131"/>
      <c r="G241" s="131"/>
      <c r="H241" s="131"/>
      <c r="I241" s="131"/>
      <c r="J241" s="132">
        <f t="shared" si="105"/>
        <v>0</v>
      </c>
      <c r="K241" s="131"/>
      <c r="L241" s="131"/>
      <c r="M241" s="131"/>
      <c r="N241" s="132">
        <f t="shared" si="80"/>
        <v>0</v>
      </c>
      <c r="O241" s="131">
        <v>1100000000</v>
      </c>
      <c r="P241" s="131">
        <f t="shared" si="108"/>
        <v>780808000</v>
      </c>
      <c r="Q241" s="131">
        <v>780808000</v>
      </c>
      <c r="R241" s="131"/>
      <c r="S241" s="131">
        <f>O241-P241</f>
        <v>319192000</v>
      </c>
      <c r="T241" s="131">
        <f t="shared" si="102"/>
        <v>0</v>
      </c>
      <c r="U241" s="131">
        <f t="shared" si="109"/>
        <v>780808000</v>
      </c>
      <c r="V241" s="131">
        <f t="shared" si="93"/>
        <v>0</v>
      </c>
      <c r="W241" s="131">
        <f t="shared" si="81"/>
        <v>780808000</v>
      </c>
    </row>
    <row r="242" spans="1:23" s="21" customFormat="1" ht="36" customHeight="1">
      <c r="A242" s="1">
        <v>5</v>
      </c>
      <c r="B242" s="18" t="s">
        <v>429</v>
      </c>
      <c r="C242" s="19"/>
      <c r="D242" s="98">
        <f>D243</f>
        <v>1800000000</v>
      </c>
      <c r="E242" s="20">
        <f>E243</f>
        <v>0</v>
      </c>
      <c r="F242" s="20">
        <f t="shared" ref="F242:S242" si="110">F243</f>
        <v>0</v>
      </c>
      <c r="G242" s="20">
        <f t="shared" si="110"/>
        <v>0</v>
      </c>
      <c r="H242" s="20">
        <f t="shared" si="110"/>
        <v>0</v>
      </c>
      <c r="I242" s="20">
        <f t="shared" si="110"/>
        <v>0</v>
      </c>
      <c r="J242" s="20">
        <f t="shared" si="105"/>
        <v>0</v>
      </c>
      <c r="K242" s="20">
        <f t="shared" si="110"/>
        <v>0</v>
      </c>
      <c r="L242" s="20">
        <f t="shared" si="110"/>
        <v>0</v>
      </c>
      <c r="M242" s="20">
        <f t="shared" si="110"/>
        <v>0</v>
      </c>
      <c r="N242" s="20">
        <f t="shared" si="80"/>
        <v>0</v>
      </c>
      <c r="O242" s="20">
        <f t="shared" si="110"/>
        <v>469860000</v>
      </c>
      <c r="P242" s="20">
        <f t="shared" si="108"/>
        <v>469860000</v>
      </c>
      <c r="Q242" s="20">
        <f t="shared" si="110"/>
        <v>469860000</v>
      </c>
      <c r="R242" s="20">
        <f t="shared" si="110"/>
        <v>0</v>
      </c>
      <c r="S242" s="20">
        <f t="shared" si="110"/>
        <v>0</v>
      </c>
      <c r="T242" s="20">
        <f t="shared" si="102"/>
        <v>0</v>
      </c>
      <c r="U242" s="20">
        <f t="shared" si="109"/>
        <v>469860000</v>
      </c>
      <c r="V242" s="20">
        <f t="shared" si="93"/>
        <v>0</v>
      </c>
      <c r="W242" s="20">
        <f t="shared" si="81"/>
        <v>469860000</v>
      </c>
    </row>
    <row r="243" spans="1:23" ht="36" customHeight="1">
      <c r="A243" s="8" t="s">
        <v>600</v>
      </c>
      <c r="B243" s="9" t="s">
        <v>68</v>
      </c>
      <c r="C243" s="10" t="s">
        <v>69</v>
      </c>
      <c r="D243" s="100">
        <v>1800000000</v>
      </c>
      <c r="E243" s="11"/>
      <c r="F243" s="11"/>
      <c r="G243" s="11"/>
      <c r="H243" s="11"/>
      <c r="I243" s="11"/>
      <c r="J243" s="20">
        <f t="shared" si="105"/>
        <v>0</v>
      </c>
      <c r="K243" s="11"/>
      <c r="L243" s="11"/>
      <c r="M243" s="11"/>
      <c r="N243" s="20">
        <f t="shared" si="80"/>
        <v>0</v>
      </c>
      <c r="O243" s="11">
        <v>469860000</v>
      </c>
      <c r="P243" s="11">
        <f t="shared" si="108"/>
        <v>469860000</v>
      </c>
      <c r="Q243" s="11">
        <v>469860000</v>
      </c>
      <c r="R243" s="11"/>
      <c r="S243" s="11"/>
      <c r="T243" s="11">
        <f t="shared" si="102"/>
        <v>0</v>
      </c>
      <c r="U243" s="11">
        <f t="shared" si="109"/>
        <v>469860000</v>
      </c>
      <c r="V243" s="11">
        <f t="shared" si="93"/>
        <v>0</v>
      </c>
      <c r="W243" s="11">
        <f t="shared" si="81"/>
        <v>469860000</v>
      </c>
    </row>
    <row r="244" spans="1:23" s="21" customFormat="1" ht="36" customHeight="1">
      <c r="A244" s="1">
        <v>6</v>
      </c>
      <c r="B244" s="18" t="s">
        <v>214</v>
      </c>
      <c r="C244" s="19"/>
      <c r="D244" s="98">
        <f>D245</f>
        <v>1150000000</v>
      </c>
      <c r="E244" s="20">
        <f>E245</f>
        <v>0</v>
      </c>
      <c r="F244" s="20">
        <f t="shared" ref="F244:S244" si="111">F245</f>
        <v>0</v>
      </c>
      <c r="G244" s="20">
        <f t="shared" si="111"/>
        <v>0</v>
      </c>
      <c r="H244" s="20">
        <f t="shared" si="111"/>
        <v>0</v>
      </c>
      <c r="I244" s="20">
        <f t="shared" si="111"/>
        <v>0</v>
      </c>
      <c r="J244" s="20">
        <f t="shared" si="105"/>
        <v>0</v>
      </c>
      <c r="K244" s="20">
        <f t="shared" si="111"/>
        <v>0</v>
      </c>
      <c r="L244" s="20">
        <f t="shared" si="111"/>
        <v>0</v>
      </c>
      <c r="M244" s="20">
        <f t="shared" si="111"/>
        <v>0</v>
      </c>
      <c r="N244" s="20">
        <f t="shared" si="80"/>
        <v>0</v>
      </c>
      <c r="O244" s="20">
        <f t="shared" si="111"/>
        <v>800000000</v>
      </c>
      <c r="P244" s="20">
        <f t="shared" si="108"/>
        <v>800000000</v>
      </c>
      <c r="Q244" s="20">
        <f t="shared" si="111"/>
        <v>800000000</v>
      </c>
      <c r="R244" s="20">
        <f t="shared" si="111"/>
        <v>0</v>
      </c>
      <c r="S244" s="20">
        <f t="shared" si="111"/>
        <v>0</v>
      </c>
      <c r="T244" s="20">
        <f t="shared" si="102"/>
        <v>0</v>
      </c>
      <c r="U244" s="20">
        <f t="shared" si="109"/>
        <v>800000000</v>
      </c>
      <c r="V244" s="20">
        <f t="shared" si="93"/>
        <v>0</v>
      </c>
      <c r="W244" s="20">
        <f t="shared" si="81"/>
        <v>800000000</v>
      </c>
    </row>
    <row r="245" spans="1:23" ht="36" customHeight="1">
      <c r="A245" s="16">
        <v>6.1</v>
      </c>
      <c r="B245" s="17" t="s">
        <v>430</v>
      </c>
      <c r="C245" s="15" t="s">
        <v>431</v>
      </c>
      <c r="D245" s="100">
        <v>1150000000</v>
      </c>
      <c r="E245" s="11"/>
      <c r="F245" s="11"/>
      <c r="G245" s="11"/>
      <c r="H245" s="11"/>
      <c r="I245" s="11"/>
      <c r="J245" s="20">
        <f t="shared" si="105"/>
        <v>0</v>
      </c>
      <c r="K245" s="11"/>
      <c r="L245" s="11"/>
      <c r="M245" s="11"/>
      <c r="N245" s="20">
        <f t="shared" si="80"/>
        <v>0</v>
      </c>
      <c r="O245" s="11">
        <v>800000000</v>
      </c>
      <c r="P245" s="11">
        <f t="shared" si="108"/>
        <v>800000000</v>
      </c>
      <c r="Q245" s="11">
        <v>800000000</v>
      </c>
      <c r="R245" s="11"/>
      <c r="S245" s="11"/>
      <c r="T245" s="11">
        <f t="shared" si="102"/>
        <v>0</v>
      </c>
      <c r="U245" s="11">
        <f t="shared" si="109"/>
        <v>800000000</v>
      </c>
      <c r="V245" s="11">
        <f t="shared" si="93"/>
        <v>0</v>
      </c>
      <c r="W245" s="11">
        <f t="shared" si="81"/>
        <v>800000000</v>
      </c>
    </row>
    <row r="246" spans="1:23" s="21" customFormat="1" ht="36" customHeight="1">
      <c r="A246" s="1">
        <v>7</v>
      </c>
      <c r="B246" s="18" t="s">
        <v>425</v>
      </c>
      <c r="C246" s="19"/>
      <c r="D246" s="98">
        <f>D247+D248</f>
        <v>1700000000</v>
      </c>
      <c r="E246" s="20">
        <f>E247+E248</f>
        <v>0</v>
      </c>
      <c r="F246" s="20">
        <f t="shared" ref="F246:S246" si="112">F247+F248</f>
        <v>0</v>
      </c>
      <c r="G246" s="20">
        <f t="shared" si="112"/>
        <v>0</v>
      </c>
      <c r="H246" s="20">
        <f t="shared" si="112"/>
        <v>0</v>
      </c>
      <c r="I246" s="20">
        <f t="shared" si="112"/>
        <v>0</v>
      </c>
      <c r="J246" s="20">
        <f t="shared" si="105"/>
        <v>0</v>
      </c>
      <c r="K246" s="20">
        <f t="shared" si="112"/>
        <v>0</v>
      </c>
      <c r="L246" s="20">
        <f t="shared" si="112"/>
        <v>0</v>
      </c>
      <c r="M246" s="20">
        <f t="shared" si="112"/>
        <v>0</v>
      </c>
      <c r="N246" s="20">
        <f t="shared" si="80"/>
        <v>0</v>
      </c>
      <c r="O246" s="20">
        <f t="shared" si="112"/>
        <v>1700000000</v>
      </c>
      <c r="P246" s="20">
        <f t="shared" si="108"/>
        <v>1687905000</v>
      </c>
      <c r="Q246" s="20">
        <f t="shared" si="112"/>
        <v>1687905000</v>
      </c>
      <c r="R246" s="20">
        <f t="shared" si="112"/>
        <v>0</v>
      </c>
      <c r="S246" s="20">
        <f t="shared" si="112"/>
        <v>0</v>
      </c>
      <c r="T246" s="20">
        <f t="shared" si="102"/>
        <v>12095000</v>
      </c>
      <c r="U246" s="20">
        <f t="shared" si="109"/>
        <v>1687905000</v>
      </c>
      <c r="V246" s="20">
        <f t="shared" si="93"/>
        <v>0</v>
      </c>
      <c r="W246" s="20">
        <f t="shared" si="81"/>
        <v>1687905000</v>
      </c>
    </row>
    <row r="247" spans="1:23" ht="36" customHeight="1">
      <c r="A247" s="8" t="s">
        <v>628</v>
      </c>
      <c r="B247" s="67" t="s">
        <v>74</v>
      </c>
      <c r="C247" s="8" t="s">
        <v>75</v>
      </c>
      <c r="D247" s="100">
        <v>700000000</v>
      </c>
      <c r="E247" s="11"/>
      <c r="F247" s="11"/>
      <c r="G247" s="11"/>
      <c r="H247" s="11"/>
      <c r="I247" s="11"/>
      <c r="J247" s="20">
        <f t="shared" si="105"/>
        <v>0</v>
      </c>
      <c r="K247" s="11"/>
      <c r="L247" s="11"/>
      <c r="M247" s="11"/>
      <c r="N247" s="20">
        <f t="shared" si="80"/>
        <v>0</v>
      </c>
      <c r="O247" s="11">
        <v>700000000</v>
      </c>
      <c r="P247" s="11">
        <f t="shared" si="108"/>
        <v>694980000</v>
      </c>
      <c r="Q247" s="11">
        <v>694980000</v>
      </c>
      <c r="R247" s="11"/>
      <c r="S247" s="11"/>
      <c r="T247" s="11">
        <f t="shared" si="102"/>
        <v>5020000</v>
      </c>
      <c r="U247" s="11">
        <f t="shared" si="109"/>
        <v>694980000</v>
      </c>
      <c r="V247" s="11">
        <f t="shared" si="93"/>
        <v>0</v>
      </c>
      <c r="W247" s="11">
        <f t="shared" si="81"/>
        <v>694980000</v>
      </c>
    </row>
    <row r="248" spans="1:23" ht="53.4" customHeight="1">
      <c r="A248" s="15" t="s">
        <v>726</v>
      </c>
      <c r="B248" s="17" t="s">
        <v>92</v>
      </c>
      <c r="C248" s="15" t="s">
        <v>93</v>
      </c>
      <c r="D248" s="100">
        <v>1000000000</v>
      </c>
      <c r="E248" s="11"/>
      <c r="F248" s="11"/>
      <c r="G248" s="11"/>
      <c r="H248" s="11"/>
      <c r="I248" s="11"/>
      <c r="J248" s="20">
        <f t="shared" si="105"/>
        <v>0</v>
      </c>
      <c r="K248" s="11"/>
      <c r="L248" s="11"/>
      <c r="M248" s="11"/>
      <c r="N248" s="20">
        <f t="shared" si="80"/>
        <v>0</v>
      </c>
      <c r="O248" s="11">
        <v>1000000000</v>
      </c>
      <c r="P248" s="11">
        <f t="shared" si="108"/>
        <v>992925000</v>
      </c>
      <c r="Q248" s="11">
        <v>992925000</v>
      </c>
      <c r="R248" s="11"/>
      <c r="S248" s="11"/>
      <c r="T248" s="11">
        <f t="shared" si="102"/>
        <v>7075000</v>
      </c>
      <c r="U248" s="11">
        <f t="shared" si="109"/>
        <v>992925000</v>
      </c>
      <c r="V248" s="11">
        <f t="shared" si="93"/>
        <v>0</v>
      </c>
      <c r="W248" s="11">
        <f t="shared" si="81"/>
        <v>992925000</v>
      </c>
    </row>
    <row r="249" spans="1:23" s="21" customFormat="1" ht="36" customHeight="1">
      <c r="A249" s="1">
        <v>8</v>
      </c>
      <c r="B249" s="18" t="s">
        <v>217</v>
      </c>
      <c r="C249" s="19"/>
      <c r="D249" s="98">
        <f>SUM(D250:D254)</f>
        <v>7661004626</v>
      </c>
      <c r="E249" s="20">
        <f>SUM(E250:E254)</f>
        <v>0</v>
      </c>
      <c r="F249" s="20">
        <f t="shared" ref="F249:S249" si="113">SUM(F250:F254)</f>
        <v>0</v>
      </c>
      <c r="G249" s="20">
        <f t="shared" si="113"/>
        <v>0</v>
      </c>
      <c r="H249" s="20">
        <f t="shared" si="113"/>
        <v>0</v>
      </c>
      <c r="I249" s="20">
        <f t="shared" si="113"/>
        <v>0</v>
      </c>
      <c r="J249" s="20">
        <f t="shared" si="105"/>
        <v>0</v>
      </c>
      <c r="K249" s="20">
        <f t="shared" si="113"/>
        <v>0</v>
      </c>
      <c r="L249" s="20">
        <f t="shared" si="113"/>
        <v>0</v>
      </c>
      <c r="M249" s="20">
        <f t="shared" si="113"/>
        <v>0</v>
      </c>
      <c r="N249" s="20">
        <f t="shared" si="80"/>
        <v>0</v>
      </c>
      <c r="O249" s="20">
        <f t="shared" si="113"/>
        <v>2243000000</v>
      </c>
      <c r="P249" s="20">
        <f t="shared" si="108"/>
        <v>2223599833</v>
      </c>
      <c r="Q249" s="20">
        <f t="shared" si="113"/>
        <v>2223599833</v>
      </c>
      <c r="R249" s="20">
        <f t="shared" si="113"/>
        <v>0</v>
      </c>
      <c r="S249" s="20">
        <f t="shared" si="113"/>
        <v>0</v>
      </c>
      <c r="T249" s="20">
        <f t="shared" si="102"/>
        <v>19400167</v>
      </c>
      <c r="U249" s="20">
        <f t="shared" si="109"/>
        <v>2223599833</v>
      </c>
      <c r="V249" s="20">
        <f t="shared" si="93"/>
        <v>0</v>
      </c>
      <c r="W249" s="20">
        <f t="shared" si="81"/>
        <v>2223599833</v>
      </c>
    </row>
    <row r="250" spans="1:23" ht="36" customHeight="1">
      <c r="A250" s="8" t="s">
        <v>725</v>
      </c>
      <c r="B250" s="9" t="s">
        <v>62</v>
      </c>
      <c r="C250" s="10" t="s">
        <v>63</v>
      </c>
      <c r="D250" s="100">
        <v>1848601550</v>
      </c>
      <c r="E250" s="11"/>
      <c r="F250" s="11"/>
      <c r="G250" s="11"/>
      <c r="H250" s="11"/>
      <c r="I250" s="11"/>
      <c r="J250" s="20">
        <f t="shared" si="105"/>
        <v>0</v>
      </c>
      <c r="K250" s="11"/>
      <c r="L250" s="11"/>
      <c r="M250" s="11"/>
      <c r="N250" s="20">
        <f t="shared" si="80"/>
        <v>0</v>
      </c>
      <c r="O250" s="11">
        <v>33000000</v>
      </c>
      <c r="P250" s="11">
        <f t="shared" si="108"/>
        <v>32051000</v>
      </c>
      <c r="Q250" s="11">
        <v>32051000</v>
      </c>
      <c r="R250" s="11"/>
      <c r="S250" s="11"/>
      <c r="T250" s="11">
        <f t="shared" si="102"/>
        <v>949000</v>
      </c>
      <c r="U250" s="11">
        <f t="shared" si="109"/>
        <v>32051000</v>
      </c>
      <c r="V250" s="11">
        <f t="shared" si="93"/>
        <v>0</v>
      </c>
      <c r="W250" s="11">
        <f t="shared" si="81"/>
        <v>32051000</v>
      </c>
    </row>
    <row r="251" spans="1:23" ht="36" customHeight="1">
      <c r="A251" s="8" t="s">
        <v>727</v>
      </c>
      <c r="B251" s="9" t="s">
        <v>64</v>
      </c>
      <c r="C251" s="10" t="s">
        <v>65</v>
      </c>
      <c r="D251" s="100">
        <v>2512403076</v>
      </c>
      <c r="E251" s="11"/>
      <c r="F251" s="11"/>
      <c r="G251" s="11"/>
      <c r="H251" s="11"/>
      <c r="I251" s="11"/>
      <c r="J251" s="20">
        <f t="shared" si="105"/>
        <v>0</v>
      </c>
      <c r="K251" s="11"/>
      <c r="L251" s="11"/>
      <c r="M251" s="11"/>
      <c r="N251" s="20">
        <f t="shared" si="80"/>
        <v>0</v>
      </c>
      <c r="O251" s="11">
        <v>44000000</v>
      </c>
      <c r="P251" s="11">
        <f t="shared" si="108"/>
        <v>43274000</v>
      </c>
      <c r="Q251" s="11">
        <v>43274000</v>
      </c>
      <c r="R251" s="11"/>
      <c r="S251" s="11"/>
      <c r="T251" s="11">
        <f t="shared" si="102"/>
        <v>726000</v>
      </c>
      <c r="U251" s="11">
        <f t="shared" si="109"/>
        <v>43274000</v>
      </c>
      <c r="V251" s="11">
        <f t="shared" si="93"/>
        <v>0</v>
      </c>
      <c r="W251" s="11">
        <f t="shared" si="81"/>
        <v>43274000</v>
      </c>
    </row>
    <row r="252" spans="1:23" ht="36" customHeight="1">
      <c r="A252" s="8" t="s">
        <v>728</v>
      </c>
      <c r="B252" s="9" t="s">
        <v>66</v>
      </c>
      <c r="C252" s="10" t="s">
        <v>67</v>
      </c>
      <c r="D252" s="100">
        <v>1500000000</v>
      </c>
      <c r="E252" s="11"/>
      <c r="F252" s="11"/>
      <c r="G252" s="11"/>
      <c r="H252" s="11"/>
      <c r="I252" s="11"/>
      <c r="J252" s="20">
        <f t="shared" si="105"/>
        <v>0</v>
      </c>
      <c r="K252" s="11"/>
      <c r="L252" s="11"/>
      <c r="M252" s="11"/>
      <c r="N252" s="20">
        <f t="shared" si="80"/>
        <v>0</v>
      </c>
      <c r="O252" s="11">
        <v>366000000</v>
      </c>
      <c r="P252" s="11">
        <f t="shared" si="108"/>
        <v>365730833</v>
      </c>
      <c r="Q252" s="11">
        <v>365730833</v>
      </c>
      <c r="R252" s="11"/>
      <c r="S252" s="11"/>
      <c r="T252" s="11">
        <f t="shared" si="102"/>
        <v>269167</v>
      </c>
      <c r="U252" s="11">
        <f t="shared" si="109"/>
        <v>365730833</v>
      </c>
      <c r="V252" s="11">
        <f t="shared" si="93"/>
        <v>0</v>
      </c>
      <c r="W252" s="11">
        <f t="shared" si="81"/>
        <v>365730833</v>
      </c>
    </row>
    <row r="253" spans="1:23" ht="36" customHeight="1">
      <c r="A253" s="15" t="s">
        <v>729</v>
      </c>
      <c r="B253" s="17" t="s">
        <v>98</v>
      </c>
      <c r="C253" s="15" t="s">
        <v>99</v>
      </c>
      <c r="D253" s="100">
        <v>1100000000</v>
      </c>
      <c r="E253" s="11"/>
      <c r="F253" s="11"/>
      <c r="G253" s="11"/>
      <c r="H253" s="11"/>
      <c r="I253" s="11"/>
      <c r="J253" s="20">
        <f t="shared" si="105"/>
        <v>0</v>
      </c>
      <c r="K253" s="11"/>
      <c r="L253" s="11"/>
      <c r="M253" s="11"/>
      <c r="N253" s="20">
        <f t="shared" si="80"/>
        <v>0</v>
      </c>
      <c r="O253" s="11">
        <v>1100000000</v>
      </c>
      <c r="P253" s="11">
        <f t="shared" si="108"/>
        <v>1087987000</v>
      </c>
      <c r="Q253" s="11">
        <v>1087987000</v>
      </c>
      <c r="R253" s="11"/>
      <c r="S253" s="11"/>
      <c r="T253" s="11">
        <f t="shared" si="102"/>
        <v>12013000</v>
      </c>
      <c r="U253" s="11">
        <f t="shared" si="109"/>
        <v>1087987000</v>
      </c>
      <c r="V253" s="11">
        <f t="shared" si="93"/>
        <v>0</v>
      </c>
      <c r="W253" s="11">
        <f t="shared" si="81"/>
        <v>1087987000</v>
      </c>
    </row>
    <row r="254" spans="1:23" ht="36" customHeight="1">
      <c r="A254" s="16">
        <v>8.5</v>
      </c>
      <c r="B254" s="17" t="s">
        <v>433</v>
      </c>
      <c r="C254" s="15" t="s">
        <v>432</v>
      </c>
      <c r="D254" s="100">
        <v>700000000</v>
      </c>
      <c r="E254" s="11"/>
      <c r="F254" s="11"/>
      <c r="G254" s="11"/>
      <c r="H254" s="11"/>
      <c r="I254" s="11"/>
      <c r="J254" s="20">
        <f t="shared" si="105"/>
        <v>0</v>
      </c>
      <c r="K254" s="11"/>
      <c r="L254" s="11"/>
      <c r="M254" s="11"/>
      <c r="N254" s="20">
        <f t="shared" si="80"/>
        <v>0</v>
      </c>
      <c r="O254" s="11">
        <v>700000000</v>
      </c>
      <c r="P254" s="11">
        <f t="shared" si="108"/>
        <v>694557000</v>
      </c>
      <c r="Q254" s="11">
        <v>694557000</v>
      </c>
      <c r="R254" s="11"/>
      <c r="S254" s="11"/>
      <c r="T254" s="11">
        <f t="shared" si="102"/>
        <v>5443000</v>
      </c>
      <c r="U254" s="11">
        <f t="shared" si="109"/>
        <v>694557000</v>
      </c>
      <c r="V254" s="11">
        <f t="shared" si="93"/>
        <v>0</v>
      </c>
      <c r="W254" s="11">
        <f t="shared" si="81"/>
        <v>694557000</v>
      </c>
    </row>
    <row r="255" spans="1:23" s="21" customFormat="1" ht="36" customHeight="1">
      <c r="A255" s="1">
        <v>9</v>
      </c>
      <c r="B255" s="18" t="s">
        <v>434</v>
      </c>
      <c r="C255" s="19"/>
      <c r="D255" s="98">
        <f>D256+D257</f>
        <v>1700000000</v>
      </c>
      <c r="E255" s="20">
        <f>E256+E257</f>
        <v>0</v>
      </c>
      <c r="F255" s="20">
        <f t="shared" ref="F255:S255" si="114">F256+F257</f>
        <v>0</v>
      </c>
      <c r="G255" s="20">
        <f t="shared" si="114"/>
        <v>0</v>
      </c>
      <c r="H255" s="20">
        <f t="shared" si="114"/>
        <v>0</v>
      </c>
      <c r="I255" s="20">
        <f t="shared" si="114"/>
        <v>0</v>
      </c>
      <c r="J255" s="20">
        <f t="shared" si="105"/>
        <v>0</v>
      </c>
      <c r="K255" s="20">
        <f t="shared" si="114"/>
        <v>0</v>
      </c>
      <c r="L255" s="20">
        <f t="shared" si="114"/>
        <v>0</v>
      </c>
      <c r="M255" s="20">
        <f t="shared" si="114"/>
        <v>0</v>
      </c>
      <c r="N255" s="20">
        <f t="shared" si="80"/>
        <v>0</v>
      </c>
      <c r="O255" s="20">
        <f t="shared" si="114"/>
        <v>1700000000</v>
      </c>
      <c r="P255" s="20">
        <f t="shared" si="108"/>
        <v>1679349000</v>
      </c>
      <c r="Q255" s="20">
        <f t="shared" si="114"/>
        <v>1679349000</v>
      </c>
      <c r="R255" s="20">
        <f t="shared" si="114"/>
        <v>0</v>
      </c>
      <c r="S255" s="20">
        <f t="shared" si="114"/>
        <v>0</v>
      </c>
      <c r="T255" s="20">
        <f t="shared" si="102"/>
        <v>20651000</v>
      </c>
      <c r="U255" s="20">
        <f t="shared" si="109"/>
        <v>1679349000</v>
      </c>
      <c r="V255" s="20">
        <f t="shared" si="93"/>
        <v>0</v>
      </c>
      <c r="W255" s="20">
        <f t="shared" si="81"/>
        <v>1679349000</v>
      </c>
    </row>
    <row r="256" spans="1:23" ht="36" customHeight="1">
      <c r="A256" s="8" t="s">
        <v>730</v>
      </c>
      <c r="B256" s="9" t="s">
        <v>76</v>
      </c>
      <c r="C256" s="10" t="s">
        <v>77</v>
      </c>
      <c r="D256" s="100">
        <v>700000000</v>
      </c>
      <c r="E256" s="11"/>
      <c r="F256" s="11"/>
      <c r="G256" s="11"/>
      <c r="H256" s="11"/>
      <c r="I256" s="11"/>
      <c r="J256" s="20">
        <f t="shared" si="105"/>
        <v>0</v>
      </c>
      <c r="K256" s="11"/>
      <c r="L256" s="11"/>
      <c r="M256" s="11"/>
      <c r="N256" s="20">
        <f t="shared" si="80"/>
        <v>0</v>
      </c>
      <c r="O256" s="11">
        <v>700000000</v>
      </c>
      <c r="P256" s="11">
        <f t="shared" si="108"/>
        <v>685812000</v>
      </c>
      <c r="Q256" s="11">
        <v>685812000</v>
      </c>
      <c r="R256" s="11"/>
      <c r="S256" s="11"/>
      <c r="T256" s="11">
        <f t="shared" si="102"/>
        <v>14188000</v>
      </c>
      <c r="U256" s="11">
        <f t="shared" si="109"/>
        <v>685812000</v>
      </c>
      <c r="V256" s="11">
        <f t="shared" si="93"/>
        <v>0</v>
      </c>
      <c r="W256" s="11">
        <f t="shared" si="81"/>
        <v>685812000</v>
      </c>
    </row>
    <row r="257" spans="1:23" ht="36" customHeight="1">
      <c r="A257" s="66">
        <v>9.1999999999999993</v>
      </c>
      <c r="B257" s="9" t="s">
        <v>82</v>
      </c>
      <c r="C257" s="10" t="s">
        <v>83</v>
      </c>
      <c r="D257" s="100">
        <v>1000000000</v>
      </c>
      <c r="E257" s="11"/>
      <c r="F257" s="11"/>
      <c r="G257" s="11"/>
      <c r="H257" s="11"/>
      <c r="I257" s="11"/>
      <c r="J257" s="20">
        <f t="shared" si="105"/>
        <v>0</v>
      </c>
      <c r="K257" s="11"/>
      <c r="L257" s="11"/>
      <c r="M257" s="11"/>
      <c r="N257" s="20">
        <f t="shared" si="80"/>
        <v>0</v>
      </c>
      <c r="O257" s="11">
        <v>1000000000</v>
      </c>
      <c r="P257" s="11">
        <f t="shared" si="108"/>
        <v>993537000</v>
      </c>
      <c r="Q257" s="11">
        <v>993537000</v>
      </c>
      <c r="R257" s="11"/>
      <c r="S257" s="11"/>
      <c r="T257" s="11">
        <f t="shared" si="102"/>
        <v>6463000</v>
      </c>
      <c r="U257" s="11">
        <f t="shared" si="109"/>
        <v>993537000</v>
      </c>
      <c r="V257" s="11">
        <f t="shared" si="93"/>
        <v>0</v>
      </c>
      <c r="W257" s="11">
        <f t="shared" si="81"/>
        <v>993537000</v>
      </c>
    </row>
    <row r="258" spans="1:23" s="21" customFormat="1" ht="36" customHeight="1">
      <c r="A258" s="1">
        <v>10</v>
      </c>
      <c r="B258" s="18" t="s">
        <v>435</v>
      </c>
      <c r="C258" s="19"/>
      <c r="D258" s="98">
        <f>D259</f>
        <v>3066838578</v>
      </c>
      <c r="E258" s="20">
        <f>E259</f>
        <v>0</v>
      </c>
      <c r="F258" s="20">
        <f t="shared" ref="F258:S258" si="115">F259</f>
        <v>0</v>
      </c>
      <c r="G258" s="20">
        <f t="shared" si="115"/>
        <v>0</v>
      </c>
      <c r="H258" s="20">
        <f t="shared" si="115"/>
        <v>0</v>
      </c>
      <c r="I258" s="20">
        <f t="shared" si="115"/>
        <v>0</v>
      </c>
      <c r="J258" s="20">
        <f t="shared" si="105"/>
        <v>0</v>
      </c>
      <c r="K258" s="20">
        <f t="shared" si="115"/>
        <v>0</v>
      </c>
      <c r="L258" s="20">
        <f t="shared" si="115"/>
        <v>0</v>
      </c>
      <c r="M258" s="20">
        <f t="shared" si="115"/>
        <v>0</v>
      </c>
      <c r="N258" s="20">
        <f t="shared" si="80"/>
        <v>0</v>
      </c>
      <c r="O258" s="20">
        <f t="shared" si="115"/>
        <v>520700000</v>
      </c>
      <c r="P258" s="20">
        <f t="shared" si="108"/>
        <v>520700000</v>
      </c>
      <c r="Q258" s="20">
        <f t="shared" si="115"/>
        <v>520700000</v>
      </c>
      <c r="R258" s="20">
        <f t="shared" si="115"/>
        <v>0</v>
      </c>
      <c r="S258" s="20">
        <f t="shared" si="115"/>
        <v>0</v>
      </c>
      <c r="T258" s="20">
        <f t="shared" si="102"/>
        <v>0</v>
      </c>
      <c r="U258" s="20">
        <f t="shared" si="109"/>
        <v>520700000</v>
      </c>
      <c r="V258" s="20">
        <f t="shared" si="93"/>
        <v>0</v>
      </c>
      <c r="W258" s="20">
        <f t="shared" si="81"/>
        <v>520700000</v>
      </c>
    </row>
    <row r="259" spans="1:23" ht="36" customHeight="1">
      <c r="A259" s="66">
        <v>1.1000000000000001</v>
      </c>
      <c r="B259" s="9" t="s">
        <v>70</v>
      </c>
      <c r="C259" s="10" t="s">
        <v>71</v>
      </c>
      <c r="D259" s="100">
        <v>3066838578</v>
      </c>
      <c r="E259" s="11"/>
      <c r="F259" s="11"/>
      <c r="G259" s="11"/>
      <c r="H259" s="11"/>
      <c r="I259" s="11"/>
      <c r="J259" s="20">
        <f t="shared" si="105"/>
        <v>0</v>
      </c>
      <c r="K259" s="11"/>
      <c r="L259" s="11"/>
      <c r="M259" s="11"/>
      <c r="N259" s="20">
        <f t="shared" ref="N259:N322" si="116">I259-J259-M259</f>
        <v>0</v>
      </c>
      <c r="O259" s="11">
        <v>520700000</v>
      </c>
      <c r="P259" s="11">
        <f t="shared" si="108"/>
        <v>520700000</v>
      </c>
      <c r="Q259" s="11">
        <v>520700000</v>
      </c>
      <c r="R259" s="11"/>
      <c r="S259" s="11"/>
      <c r="T259" s="11">
        <f t="shared" si="102"/>
        <v>0</v>
      </c>
      <c r="U259" s="11">
        <f t="shared" si="109"/>
        <v>520700000</v>
      </c>
      <c r="V259" s="11">
        <f t="shared" si="93"/>
        <v>0</v>
      </c>
      <c r="W259" s="11">
        <f t="shared" ref="W259:W322" si="117">E259+J259+P259</f>
        <v>520700000</v>
      </c>
    </row>
    <row r="260" spans="1:23" s="21" customFormat="1" ht="36" customHeight="1">
      <c r="A260" s="1">
        <v>11</v>
      </c>
      <c r="B260" s="18" t="s">
        <v>436</v>
      </c>
      <c r="C260" s="19"/>
      <c r="D260" s="98">
        <f>D261+D262</f>
        <v>1850000000</v>
      </c>
      <c r="E260" s="20">
        <f>E261+E262</f>
        <v>0</v>
      </c>
      <c r="F260" s="20">
        <f t="shared" ref="F260:S260" si="118">F261+F262</f>
        <v>0</v>
      </c>
      <c r="G260" s="20">
        <f t="shared" si="118"/>
        <v>0</v>
      </c>
      <c r="H260" s="20">
        <f t="shared" si="118"/>
        <v>0</v>
      </c>
      <c r="I260" s="20">
        <f t="shared" si="118"/>
        <v>0</v>
      </c>
      <c r="J260" s="20">
        <f t="shared" si="105"/>
        <v>0</v>
      </c>
      <c r="K260" s="20">
        <f t="shared" si="118"/>
        <v>0</v>
      </c>
      <c r="L260" s="20">
        <f t="shared" si="118"/>
        <v>0</v>
      </c>
      <c r="M260" s="20">
        <f t="shared" si="118"/>
        <v>0</v>
      </c>
      <c r="N260" s="20">
        <f t="shared" si="116"/>
        <v>0</v>
      </c>
      <c r="O260" s="20">
        <f t="shared" si="118"/>
        <v>1850000000</v>
      </c>
      <c r="P260" s="20">
        <f t="shared" si="108"/>
        <v>1840326000</v>
      </c>
      <c r="Q260" s="20">
        <f t="shared" si="118"/>
        <v>1840326000</v>
      </c>
      <c r="R260" s="20">
        <f t="shared" si="118"/>
        <v>0</v>
      </c>
      <c r="S260" s="20">
        <f t="shared" si="118"/>
        <v>0</v>
      </c>
      <c r="T260" s="20">
        <f t="shared" si="102"/>
        <v>9674000</v>
      </c>
      <c r="U260" s="20">
        <f t="shared" si="109"/>
        <v>1840326000</v>
      </c>
      <c r="V260" s="20">
        <f t="shared" si="93"/>
        <v>0</v>
      </c>
      <c r="W260" s="20">
        <f t="shared" si="117"/>
        <v>1840326000</v>
      </c>
    </row>
    <row r="261" spans="1:23" ht="36" customHeight="1">
      <c r="A261" s="8" t="s">
        <v>731</v>
      </c>
      <c r="B261" s="9" t="s">
        <v>72</v>
      </c>
      <c r="C261" s="10" t="s">
        <v>73</v>
      </c>
      <c r="D261" s="100">
        <v>700000000</v>
      </c>
      <c r="E261" s="11"/>
      <c r="F261" s="11"/>
      <c r="G261" s="11"/>
      <c r="H261" s="11"/>
      <c r="I261" s="11"/>
      <c r="J261" s="20">
        <f t="shared" si="105"/>
        <v>0</v>
      </c>
      <c r="K261" s="11"/>
      <c r="L261" s="11"/>
      <c r="M261" s="11"/>
      <c r="N261" s="20">
        <f t="shared" si="116"/>
        <v>0</v>
      </c>
      <c r="O261" s="11">
        <v>700000000</v>
      </c>
      <c r="P261" s="11">
        <f t="shared" si="108"/>
        <v>696796000</v>
      </c>
      <c r="Q261" s="11">
        <v>696796000</v>
      </c>
      <c r="R261" s="11"/>
      <c r="S261" s="11"/>
      <c r="T261" s="11">
        <f t="shared" si="102"/>
        <v>3204000</v>
      </c>
      <c r="U261" s="11">
        <f t="shared" si="109"/>
        <v>696796000</v>
      </c>
      <c r="V261" s="11">
        <f t="shared" si="93"/>
        <v>0</v>
      </c>
      <c r="W261" s="11">
        <f t="shared" si="117"/>
        <v>696796000</v>
      </c>
    </row>
    <row r="262" spans="1:23" ht="36" customHeight="1">
      <c r="A262" s="8" t="s">
        <v>732</v>
      </c>
      <c r="B262" s="17" t="s">
        <v>88</v>
      </c>
      <c r="C262" s="15" t="s">
        <v>89</v>
      </c>
      <c r="D262" s="100">
        <v>1150000000</v>
      </c>
      <c r="E262" s="11"/>
      <c r="F262" s="11"/>
      <c r="G262" s="11"/>
      <c r="H262" s="11"/>
      <c r="I262" s="11"/>
      <c r="J262" s="20">
        <f t="shared" si="105"/>
        <v>0</v>
      </c>
      <c r="K262" s="11"/>
      <c r="L262" s="11"/>
      <c r="M262" s="11"/>
      <c r="N262" s="20">
        <f t="shared" si="116"/>
        <v>0</v>
      </c>
      <c r="O262" s="11">
        <v>1150000000</v>
      </c>
      <c r="P262" s="11">
        <f t="shared" si="108"/>
        <v>1143530000</v>
      </c>
      <c r="Q262" s="11">
        <v>1143530000</v>
      </c>
      <c r="R262" s="11"/>
      <c r="S262" s="11"/>
      <c r="T262" s="11">
        <f t="shared" si="102"/>
        <v>6470000</v>
      </c>
      <c r="U262" s="11">
        <f t="shared" si="109"/>
        <v>1143530000</v>
      </c>
      <c r="V262" s="11">
        <f t="shared" si="93"/>
        <v>0</v>
      </c>
      <c r="W262" s="11">
        <f t="shared" si="117"/>
        <v>1143530000</v>
      </c>
    </row>
    <row r="263" spans="1:23" s="21" customFormat="1" ht="36" customHeight="1">
      <c r="A263" s="1">
        <v>12</v>
      </c>
      <c r="B263" s="18" t="s">
        <v>437</v>
      </c>
      <c r="C263" s="19"/>
      <c r="D263" s="98">
        <f>D264+D265</f>
        <v>2814000000</v>
      </c>
      <c r="E263" s="20">
        <f>E264+E265</f>
        <v>0</v>
      </c>
      <c r="F263" s="20">
        <f t="shared" ref="F263:S263" si="119">F264+F265</f>
        <v>0</v>
      </c>
      <c r="G263" s="20">
        <f t="shared" si="119"/>
        <v>0</v>
      </c>
      <c r="H263" s="20">
        <f t="shared" si="119"/>
        <v>0</v>
      </c>
      <c r="I263" s="20">
        <f t="shared" si="119"/>
        <v>0</v>
      </c>
      <c r="J263" s="20">
        <f t="shared" si="105"/>
        <v>0</v>
      </c>
      <c r="K263" s="20">
        <f t="shared" si="119"/>
        <v>0</v>
      </c>
      <c r="L263" s="20">
        <f t="shared" si="119"/>
        <v>0</v>
      </c>
      <c r="M263" s="20">
        <f t="shared" si="119"/>
        <v>0</v>
      </c>
      <c r="N263" s="20">
        <f t="shared" si="116"/>
        <v>0</v>
      </c>
      <c r="O263" s="20">
        <f t="shared" si="119"/>
        <v>2814000000</v>
      </c>
      <c r="P263" s="20">
        <f t="shared" si="108"/>
        <v>2539084000</v>
      </c>
      <c r="Q263" s="20">
        <f t="shared" si="119"/>
        <v>2539084000</v>
      </c>
      <c r="R263" s="20">
        <f t="shared" si="119"/>
        <v>0</v>
      </c>
      <c r="S263" s="20">
        <f t="shared" si="119"/>
        <v>0</v>
      </c>
      <c r="T263" s="20">
        <f t="shared" si="102"/>
        <v>274916000</v>
      </c>
      <c r="U263" s="20">
        <f t="shared" si="109"/>
        <v>2539084000</v>
      </c>
      <c r="V263" s="20">
        <f t="shared" si="93"/>
        <v>0</v>
      </c>
      <c r="W263" s="20">
        <f t="shared" si="117"/>
        <v>2539084000</v>
      </c>
    </row>
    <row r="264" spans="1:23" ht="36" customHeight="1">
      <c r="A264" s="8" t="s">
        <v>733</v>
      </c>
      <c r="B264" s="17" t="s">
        <v>84</v>
      </c>
      <c r="C264" s="15" t="s">
        <v>85</v>
      </c>
      <c r="D264" s="100">
        <v>560000000</v>
      </c>
      <c r="E264" s="11"/>
      <c r="F264" s="11"/>
      <c r="G264" s="11"/>
      <c r="H264" s="11"/>
      <c r="I264" s="11"/>
      <c r="J264" s="20">
        <f t="shared" si="105"/>
        <v>0</v>
      </c>
      <c r="K264" s="11"/>
      <c r="L264" s="11"/>
      <c r="M264" s="11"/>
      <c r="N264" s="20">
        <f t="shared" si="116"/>
        <v>0</v>
      </c>
      <c r="O264" s="11">
        <v>560000000</v>
      </c>
      <c r="P264" s="11">
        <f t="shared" si="108"/>
        <v>555426000</v>
      </c>
      <c r="Q264" s="11">
        <v>555426000</v>
      </c>
      <c r="R264" s="11"/>
      <c r="S264" s="11"/>
      <c r="T264" s="11">
        <f t="shared" si="102"/>
        <v>4574000</v>
      </c>
      <c r="U264" s="11">
        <f t="shared" si="109"/>
        <v>555426000</v>
      </c>
      <c r="V264" s="11">
        <f t="shared" si="93"/>
        <v>0</v>
      </c>
      <c r="W264" s="11">
        <f t="shared" si="117"/>
        <v>555426000</v>
      </c>
    </row>
    <row r="265" spans="1:23" ht="36" customHeight="1">
      <c r="A265" s="8" t="s">
        <v>652</v>
      </c>
      <c r="B265" s="67" t="s">
        <v>90</v>
      </c>
      <c r="C265" s="8" t="s">
        <v>91</v>
      </c>
      <c r="D265" s="100">
        <v>2254000000</v>
      </c>
      <c r="E265" s="11"/>
      <c r="F265" s="11"/>
      <c r="G265" s="11"/>
      <c r="H265" s="11"/>
      <c r="I265" s="11"/>
      <c r="J265" s="20">
        <f t="shared" si="105"/>
        <v>0</v>
      </c>
      <c r="K265" s="11"/>
      <c r="L265" s="11"/>
      <c r="M265" s="11"/>
      <c r="N265" s="20">
        <f t="shared" si="116"/>
        <v>0</v>
      </c>
      <c r="O265" s="11">
        <v>2254000000</v>
      </c>
      <c r="P265" s="11">
        <f t="shared" si="108"/>
        <v>1983658000</v>
      </c>
      <c r="Q265" s="11">
        <v>1983658000</v>
      </c>
      <c r="R265" s="11"/>
      <c r="S265" s="11"/>
      <c r="T265" s="11">
        <f t="shared" si="102"/>
        <v>270342000</v>
      </c>
      <c r="U265" s="11">
        <f t="shared" si="109"/>
        <v>1983658000</v>
      </c>
      <c r="V265" s="11">
        <f t="shared" si="93"/>
        <v>0</v>
      </c>
      <c r="W265" s="11">
        <f t="shared" si="117"/>
        <v>1983658000</v>
      </c>
    </row>
    <row r="266" spans="1:23" s="21" customFormat="1" ht="36" customHeight="1">
      <c r="A266" s="1">
        <v>13</v>
      </c>
      <c r="B266" s="18" t="s">
        <v>438</v>
      </c>
      <c r="C266" s="19"/>
      <c r="D266" s="98">
        <f>D267+D269+D271</f>
        <v>3300000000</v>
      </c>
      <c r="E266" s="20">
        <f>E267+E269+E271</f>
        <v>0</v>
      </c>
      <c r="F266" s="20">
        <f t="shared" ref="F266:S266" si="120">F267+F269+F271</f>
        <v>0</v>
      </c>
      <c r="G266" s="20">
        <f t="shared" si="120"/>
        <v>0</v>
      </c>
      <c r="H266" s="20">
        <f t="shared" si="120"/>
        <v>0</v>
      </c>
      <c r="I266" s="20">
        <f t="shared" si="120"/>
        <v>0</v>
      </c>
      <c r="J266" s="20">
        <f t="shared" si="105"/>
        <v>0</v>
      </c>
      <c r="K266" s="20">
        <f t="shared" si="120"/>
        <v>0</v>
      </c>
      <c r="L266" s="20">
        <f t="shared" si="120"/>
        <v>0</v>
      </c>
      <c r="M266" s="20">
        <f t="shared" si="120"/>
        <v>0</v>
      </c>
      <c r="N266" s="20">
        <f t="shared" si="116"/>
        <v>0</v>
      </c>
      <c r="O266" s="20">
        <f t="shared" si="120"/>
        <v>3262857000</v>
      </c>
      <c r="P266" s="20">
        <f t="shared" si="108"/>
        <v>3207138000</v>
      </c>
      <c r="Q266" s="20">
        <f t="shared" si="120"/>
        <v>3207138000</v>
      </c>
      <c r="R266" s="20">
        <f t="shared" si="120"/>
        <v>0</v>
      </c>
      <c r="S266" s="20">
        <f t="shared" si="120"/>
        <v>0</v>
      </c>
      <c r="T266" s="20">
        <f t="shared" si="102"/>
        <v>55719000</v>
      </c>
      <c r="U266" s="20">
        <f t="shared" si="109"/>
        <v>3207138000</v>
      </c>
      <c r="V266" s="20">
        <f t="shared" si="93"/>
        <v>0</v>
      </c>
      <c r="W266" s="20">
        <f t="shared" si="117"/>
        <v>3207138000</v>
      </c>
    </row>
    <row r="267" spans="1:23" s="21" customFormat="1" ht="36" customHeight="1">
      <c r="A267" s="1">
        <v>1</v>
      </c>
      <c r="B267" s="18" t="s">
        <v>429</v>
      </c>
      <c r="C267" s="19"/>
      <c r="D267" s="98">
        <f>D268</f>
        <v>1200000000</v>
      </c>
      <c r="E267" s="20">
        <f>E268</f>
        <v>0</v>
      </c>
      <c r="F267" s="20">
        <f t="shared" ref="F267:S267" si="121">F268</f>
        <v>0</v>
      </c>
      <c r="G267" s="20">
        <f t="shared" si="121"/>
        <v>0</v>
      </c>
      <c r="H267" s="20">
        <f t="shared" si="121"/>
        <v>0</v>
      </c>
      <c r="I267" s="20">
        <f t="shared" si="121"/>
        <v>0</v>
      </c>
      <c r="J267" s="20">
        <f t="shared" si="105"/>
        <v>0</v>
      </c>
      <c r="K267" s="20">
        <f t="shared" si="121"/>
        <v>0</v>
      </c>
      <c r="L267" s="20">
        <f t="shared" si="121"/>
        <v>0</v>
      </c>
      <c r="M267" s="20">
        <f t="shared" si="121"/>
        <v>0</v>
      </c>
      <c r="N267" s="20">
        <f t="shared" si="116"/>
        <v>0</v>
      </c>
      <c r="O267" s="20">
        <f t="shared" si="121"/>
        <v>1200000000</v>
      </c>
      <c r="P267" s="20">
        <f t="shared" si="108"/>
        <v>1170390000</v>
      </c>
      <c r="Q267" s="20">
        <f t="shared" si="121"/>
        <v>1170390000</v>
      </c>
      <c r="R267" s="20">
        <f t="shared" si="121"/>
        <v>0</v>
      </c>
      <c r="S267" s="20">
        <f t="shared" si="121"/>
        <v>0</v>
      </c>
      <c r="T267" s="20">
        <f t="shared" si="102"/>
        <v>29610000</v>
      </c>
      <c r="U267" s="20">
        <f t="shared" si="109"/>
        <v>1170390000</v>
      </c>
      <c r="V267" s="20">
        <f t="shared" si="93"/>
        <v>0</v>
      </c>
      <c r="W267" s="20">
        <f t="shared" si="117"/>
        <v>1170390000</v>
      </c>
    </row>
    <row r="268" spans="1:23" ht="36" customHeight="1">
      <c r="A268" s="8" t="s">
        <v>473</v>
      </c>
      <c r="B268" s="9" t="s">
        <v>105</v>
      </c>
      <c r="C268" s="10" t="s">
        <v>106</v>
      </c>
      <c r="D268" s="100">
        <v>1200000000</v>
      </c>
      <c r="E268" s="11"/>
      <c r="F268" s="11"/>
      <c r="G268" s="11"/>
      <c r="H268" s="11"/>
      <c r="I268" s="11"/>
      <c r="J268" s="20">
        <f t="shared" si="105"/>
        <v>0</v>
      </c>
      <c r="K268" s="11"/>
      <c r="L268" s="11"/>
      <c r="M268" s="11"/>
      <c r="N268" s="20">
        <f t="shared" si="116"/>
        <v>0</v>
      </c>
      <c r="O268" s="11">
        <v>1200000000</v>
      </c>
      <c r="P268" s="11">
        <f t="shared" si="108"/>
        <v>1170390000</v>
      </c>
      <c r="Q268" s="11">
        <v>1170390000</v>
      </c>
      <c r="R268" s="11"/>
      <c r="S268" s="11"/>
      <c r="T268" s="11">
        <f t="shared" si="102"/>
        <v>29610000</v>
      </c>
      <c r="U268" s="11">
        <f t="shared" si="109"/>
        <v>1170390000</v>
      </c>
      <c r="V268" s="11">
        <f t="shared" si="93"/>
        <v>0</v>
      </c>
      <c r="W268" s="11">
        <f t="shared" si="117"/>
        <v>1170390000</v>
      </c>
    </row>
    <row r="269" spans="1:23" s="21" customFormat="1" ht="36" customHeight="1">
      <c r="A269" s="1">
        <v>2</v>
      </c>
      <c r="B269" s="18" t="s">
        <v>214</v>
      </c>
      <c r="C269" s="19"/>
      <c r="D269" s="98">
        <f>D270</f>
        <v>900000000</v>
      </c>
      <c r="E269" s="20">
        <f>E270</f>
        <v>0</v>
      </c>
      <c r="F269" s="20">
        <f t="shared" ref="F269:S269" si="122">F270</f>
        <v>0</v>
      </c>
      <c r="G269" s="20">
        <f t="shared" si="122"/>
        <v>0</v>
      </c>
      <c r="H269" s="20">
        <f t="shared" si="122"/>
        <v>0</v>
      </c>
      <c r="I269" s="20">
        <f t="shared" si="122"/>
        <v>0</v>
      </c>
      <c r="J269" s="20">
        <f t="shared" si="105"/>
        <v>0</v>
      </c>
      <c r="K269" s="20">
        <f t="shared" si="122"/>
        <v>0</v>
      </c>
      <c r="L269" s="20">
        <f t="shared" si="122"/>
        <v>0</v>
      </c>
      <c r="M269" s="20">
        <f t="shared" si="122"/>
        <v>0</v>
      </c>
      <c r="N269" s="20">
        <f t="shared" si="116"/>
        <v>0</v>
      </c>
      <c r="O269" s="20">
        <f t="shared" si="122"/>
        <v>900000000</v>
      </c>
      <c r="P269" s="20">
        <f t="shared" si="108"/>
        <v>894397000</v>
      </c>
      <c r="Q269" s="20">
        <f t="shared" si="122"/>
        <v>894397000</v>
      </c>
      <c r="R269" s="20">
        <f t="shared" si="122"/>
        <v>0</v>
      </c>
      <c r="S269" s="20">
        <f t="shared" si="122"/>
        <v>0</v>
      </c>
      <c r="T269" s="20">
        <f t="shared" si="102"/>
        <v>5603000</v>
      </c>
      <c r="U269" s="20">
        <f t="shared" si="109"/>
        <v>894397000</v>
      </c>
      <c r="V269" s="20">
        <f t="shared" si="93"/>
        <v>0</v>
      </c>
      <c r="W269" s="20">
        <f t="shared" si="117"/>
        <v>894397000</v>
      </c>
    </row>
    <row r="270" spans="1:23" ht="36" customHeight="1">
      <c r="A270" s="8" t="s">
        <v>491</v>
      </c>
      <c r="B270" s="9" t="s">
        <v>102</v>
      </c>
      <c r="C270" s="15" t="s">
        <v>103</v>
      </c>
      <c r="D270" s="100">
        <v>900000000</v>
      </c>
      <c r="E270" s="11"/>
      <c r="F270" s="11"/>
      <c r="G270" s="11"/>
      <c r="H270" s="11"/>
      <c r="I270" s="11"/>
      <c r="J270" s="20">
        <f t="shared" si="105"/>
        <v>0</v>
      </c>
      <c r="K270" s="11"/>
      <c r="L270" s="11"/>
      <c r="M270" s="11"/>
      <c r="N270" s="20">
        <f t="shared" si="116"/>
        <v>0</v>
      </c>
      <c r="O270" s="11">
        <v>900000000</v>
      </c>
      <c r="P270" s="11">
        <f t="shared" si="108"/>
        <v>894397000</v>
      </c>
      <c r="Q270" s="11">
        <v>894397000</v>
      </c>
      <c r="R270" s="11"/>
      <c r="S270" s="11"/>
      <c r="T270" s="11">
        <f t="shared" si="102"/>
        <v>5603000</v>
      </c>
      <c r="U270" s="11">
        <f t="shared" si="109"/>
        <v>894397000</v>
      </c>
      <c r="V270" s="11">
        <f t="shared" si="93"/>
        <v>0</v>
      </c>
      <c r="W270" s="11">
        <f t="shared" si="117"/>
        <v>894397000</v>
      </c>
    </row>
    <row r="271" spans="1:23" s="21" customFormat="1" ht="36" customHeight="1">
      <c r="A271" s="1">
        <v>3</v>
      </c>
      <c r="B271" s="18" t="s">
        <v>437</v>
      </c>
      <c r="C271" s="19"/>
      <c r="D271" s="98">
        <f>D272</f>
        <v>1200000000</v>
      </c>
      <c r="E271" s="20">
        <f>E272</f>
        <v>0</v>
      </c>
      <c r="F271" s="20">
        <f t="shared" ref="F271:S271" si="123">F272</f>
        <v>0</v>
      </c>
      <c r="G271" s="20">
        <f t="shared" si="123"/>
        <v>0</v>
      </c>
      <c r="H271" s="20">
        <f t="shared" si="123"/>
        <v>0</v>
      </c>
      <c r="I271" s="20">
        <f t="shared" si="123"/>
        <v>0</v>
      </c>
      <c r="J271" s="20">
        <f t="shared" si="105"/>
        <v>0</v>
      </c>
      <c r="K271" s="20">
        <f t="shared" si="123"/>
        <v>0</v>
      </c>
      <c r="L271" s="20">
        <f t="shared" si="123"/>
        <v>0</v>
      </c>
      <c r="M271" s="20">
        <f t="shared" si="123"/>
        <v>0</v>
      </c>
      <c r="N271" s="20">
        <f t="shared" si="116"/>
        <v>0</v>
      </c>
      <c r="O271" s="20">
        <f t="shared" si="123"/>
        <v>1162857000</v>
      </c>
      <c r="P271" s="20">
        <f t="shared" si="108"/>
        <v>1142351000</v>
      </c>
      <c r="Q271" s="20">
        <f t="shared" si="123"/>
        <v>1142351000</v>
      </c>
      <c r="R271" s="20">
        <f t="shared" si="123"/>
        <v>0</v>
      </c>
      <c r="S271" s="20">
        <f t="shared" si="123"/>
        <v>0</v>
      </c>
      <c r="T271" s="20">
        <f t="shared" si="102"/>
        <v>20506000</v>
      </c>
      <c r="U271" s="20">
        <f t="shared" si="109"/>
        <v>1142351000</v>
      </c>
      <c r="V271" s="20">
        <f t="shared" si="93"/>
        <v>0</v>
      </c>
      <c r="W271" s="20">
        <f t="shared" si="117"/>
        <v>1142351000</v>
      </c>
    </row>
    <row r="272" spans="1:23" ht="36" customHeight="1">
      <c r="A272" s="8" t="s">
        <v>493</v>
      </c>
      <c r="B272" s="63" t="s">
        <v>747</v>
      </c>
      <c r="C272" s="64" t="s">
        <v>104</v>
      </c>
      <c r="D272" s="100">
        <v>1200000000</v>
      </c>
      <c r="E272" s="11"/>
      <c r="F272" s="11"/>
      <c r="G272" s="11"/>
      <c r="H272" s="11"/>
      <c r="I272" s="11"/>
      <c r="J272" s="20">
        <f t="shared" si="105"/>
        <v>0</v>
      </c>
      <c r="K272" s="11"/>
      <c r="L272" s="11"/>
      <c r="M272" s="11"/>
      <c r="N272" s="20">
        <f t="shared" si="116"/>
        <v>0</v>
      </c>
      <c r="O272" s="11">
        <v>1162857000</v>
      </c>
      <c r="P272" s="11">
        <f t="shared" si="108"/>
        <v>1142351000</v>
      </c>
      <c r="Q272" s="11">
        <v>1142351000</v>
      </c>
      <c r="R272" s="11"/>
      <c r="S272" s="11"/>
      <c r="T272" s="11">
        <f t="shared" si="102"/>
        <v>20506000</v>
      </c>
      <c r="U272" s="11">
        <f t="shared" si="109"/>
        <v>1142351000</v>
      </c>
      <c r="V272" s="11">
        <f t="shared" si="93"/>
        <v>0</v>
      </c>
      <c r="W272" s="11">
        <f t="shared" si="117"/>
        <v>1142351000</v>
      </c>
    </row>
    <row r="273" spans="1:23" s="21" customFormat="1" ht="36" customHeight="1">
      <c r="A273" s="1">
        <v>321</v>
      </c>
      <c r="B273" s="18" t="s">
        <v>439</v>
      </c>
      <c r="C273" s="19"/>
      <c r="D273" s="98">
        <f>D274</f>
        <v>1100000000</v>
      </c>
      <c r="E273" s="20">
        <f>E274</f>
        <v>0</v>
      </c>
      <c r="F273" s="20">
        <f t="shared" ref="F273:S273" si="124">F274</f>
        <v>0</v>
      </c>
      <c r="G273" s="20">
        <f t="shared" si="124"/>
        <v>0</v>
      </c>
      <c r="H273" s="20">
        <f t="shared" si="124"/>
        <v>0</v>
      </c>
      <c r="I273" s="20">
        <f t="shared" si="124"/>
        <v>0</v>
      </c>
      <c r="J273" s="20">
        <f t="shared" si="105"/>
        <v>0</v>
      </c>
      <c r="K273" s="20">
        <f t="shared" si="124"/>
        <v>0</v>
      </c>
      <c r="L273" s="20">
        <f t="shared" si="124"/>
        <v>0</v>
      </c>
      <c r="M273" s="20">
        <f t="shared" si="124"/>
        <v>0</v>
      </c>
      <c r="N273" s="20">
        <f t="shared" si="116"/>
        <v>0</v>
      </c>
      <c r="O273" s="20">
        <f t="shared" si="124"/>
        <v>1100000000</v>
      </c>
      <c r="P273" s="20">
        <f t="shared" si="108"/>
        <v>1074797000</v>
      </c>
      <c r="Q273" s="20">
        <f t="shared" si="124"/>
        <v>1074797000</v>
      </c>
      <c r="R273" s="20">
        <f t="shared" si="124"/>
        <v>0</v>
      </c>
      <c r="S273" s="20">
        <f t="shared" si="124"/>
        <v>0</v>
      </c>
      <c r="T273" s="20">
        <f t="shared" si="102"/>
        <v>25203000</v>
      </c>
      <c r="U273" s="20">
        <f t="shared" si="109"/>
        <v>1074797000</v>
      </c>
      <c r="V273" s="20">
        <f t="shared" si="93"/>
        <v>0</v>
      </c>
      <c r="W273" s="20">
        <f t="shared" si="117"/>
        <v>1074797000</v>
      </c>
    </row>
    <row r="274" spans="1:23" s="21" customFormat="1" ht="36" customHeight="1">
      <c r="A274" s="1">
        <v>1</v>
      </c>
      <c r="B274" s="18" t="s">
        <v>440</v>
      </c>
      <c r="C274" s="19"/>
      <c r="D274" s="98">
        <f>D275</f>
        <v>1100000000</v>
      </c>
      <c r="E274" s="20">
        <f>E275</f>
        <v>0</v>
      </c>
      <c r="F274" s="20">
        <f t="shared" ref="F274:S274" si="125">F275</f>
        <v>0</v>
      </c>
      <c r="G274" s="20">
        <f t="shared" si="125"/>
        <v>0</v>
      </c>
      <c r="H274" s="20">
        <f t="shared" si="125"/>
        <v>0</v>
      </c>
      <c r="I274" s="20">
        <f t="shared" si="125"/>
        <v>0</v>
      </c>
      <c r="J274" s="20">
        <f t="shared" si="105"/>
        <v>0</v>
      </c>
      <c r="K274" s="20">
        <f t="shared" si="125"/>
        <v>0</v>
      </c>
      <c r="L274" s="20">
        <f t="shared" si="125"/>
        <v>0</v>
      </c>
      <c r="M274" s="20">
        <f t="shared" si="125"/>
        <v>0</v>
      </c>
      <c r="N274" s="20">
        <f t="shared" si="116"/>
        <v>0</v>
      </c>
      <c r="O274" s="20">
        <f t="shared" si="125"/>
        <v>1100000000</v>
      </c>
      <c r="P274" s="20">
        <f t="shared" si="108"/>
        <v>1074797000</v>
      </c>
      <c r="Q274" s="20">
        <f t="shared" si="125"/>
        <v>1074797000</v>
      </c>
      <c r="R274" s="20">
        <f t="shared" si="125"/>
        <v>0</v>
      </c>
      <c r="S274" s="20">
        <f t="shared" si="125"/>
        <v>0</v>
      </c>
      <c r="T274" s="20">
        <f t="shared" si="102"/>
        <v>25203000</v>
      </c>
      <c r="U274" s="20">
        <f t="shared" si="109"/>
        <v>1074797000</v>
      </c>
      <c r="V274" s="20">
        <f t="shared" si="93"/>
        <v>0</v>
      </c>
      <c r="W274" s="20">
        <f t="shared" si="117"/>
        <v>1074797000</v>
      </c>
    </row>
    <row r="275" spans="1:23" ht="36" customHeight="1">
      <c r="A275" s="8" t="s">
        <v>473</v>
      </c>
      <c r="B275" s="9" t="s">
        <v>107</v>
      </c>
      <c r="C275" s="15" t="s">
        <v>108</v>
      </c>
      <c r="D275" s="100">
        <v>1100000000</v>
      </c>
      <c r="E275" s="11"/>
      <c r="F275" s="11"/>
      <c r="G275" s="11"/>
      <c r="H275" s="11"/>
      <c r="I275" s="11"/>
      <c r="J275" s="20">
        <f t="shared" si="105"/>
        <v>0</v>
      </c>
      <c r="K275" s="11"/>
      <c r="L275" s="11"/>
      <c r="M275" s="11"/>
      <c r="N275" s="20">
        <f t="shared" si="116"/>
        <v>0</v>
      </c>
      <c r="O275" s="11">
        <v>1100000000</v>
      </c>
      <c r="P275" s="11">
        <f t="shared" si="108"/>
        <v>1074797000</v>
      </c>
      <c r="Q275" s="11">
        <v>1074797000</v>
      </c>
      <c r="R275" s="11"/>
      <c r="S275" s="11"/>
      <c r="T275" s="11">
        <f t="shared" si="102"/>
        <v>25203000</v>
      </c>
      <c r="U275" s="11">
        <f t="shared" si="109"/>
        <v>1074797000</v>
      </c>
      <c r="V275" s="11">
        <f t="shared" si="93"/>
        <v>0</v>
      </c>
      <c r="W275" s="11">
        <f t="shared" si="117"/>
        <v>1074797000</v>
      </c>
    </row>
    <row r="276" spans="1:23" s="21" customFormat="1" ht="36" customHeight="1">
      <c r="A276" s="1">
        <v>332</v>
      </c>
      <c r="B276" s="18" t="s">
        <v>441</v>
      </c>
      <c r="C276" s="19"/>
      <c r="D276" s="98">
        <f>D277</f>
        <v>371819000</v>
      </c>
      <c r="E276" s="20">
        <f>E277</f>
        <v>0</v>
      </c>
      <c r="F276" s="20">
        <f t="shared" ref="F276:S276" si="126">F277</f>
        <v>0</v>
      </c>
      <c r="G276" s="20">
        <f t="shared" si="126"/>
        <v>0</v>
      </c>
      <c r="H276" s="20">
        <f t="shared" si="126"/>
        <v>0</v>
      </c>
      <c r="I276" s="20">
        <f t="shared" si="126"/>
        <v>0</v>
      </c>
      <c r="J276" s="20">
        <f t="shared" si="105"/>
        <v>0</v>
      </c>
      <c r="K276" s="20">
        <f t="shared" si="126"/>
        <v>0</v>
      </c>
      <c r="L276" s="20">
        <f t="shared" si="126"/>
        <v>0</v>
      </c>
      <c r="M276" s="20">
        <f t="shared" si="126"/>
        <v>0</v>
      </c>
      <c r="N276" s="20">
        <f t="shared" si="116"/>
        <v>0</v>
      </c>
      <c r="O276" s="20">
        <f t="shared" si="126"/>
        <v>371819000</v>
      </c>
      <c r="P276" s="20">
        <f t="shared" si="108"/>
        <v>371819000</v>
      </c>
      <c r="Q276" s="20">
        <f t="shared" si="126"/>
        <v>371819000</v>
      </c>
      <c r="R276" s="20">
        <f t="shared" si="126"/>
        <v>0</v>
      </c>
      <c r="S276" s="20">
        <f t="shared" si="126"/>
        <v>0</v>
      </c>
      <c r="T276" s="20">
        <f t="shared" si="102"/>
        <v>0</v>
      </c>
      <c r="U276" s="20">
        <f t="shared" si="109"/>
        <v>371819000</v>
      </c>
      <c r="V276" s="20">
        <f t="shared" ref="V276:V339" si="127">F276-G276-H276+L276+R276</f>
        <v>0</v>
      </c>
      <c r="W276" s="20">
        <f t="shared" si="117"/>
        <v>371819000</v>
      </c>
    </row>
    <row r="277" spans="1:23" s="21" customFormat="1" ht="36" customHeight="1">
      <c r="A277" s="1">
        <v>1</v>
      </c>
      <c r="B277" s="18" t="s">
        <v>424</v>
      </c>
      <c r="C277" s="19"/>
      <c r="D277" s="98">
        <f>D278</f>
        <v>371819000</v>
      </c>
      <c r="E277" s="20">
        <f>E278</f>
        <v>0</v>
      </c>
      <c r="F277" s="20">
        <f t="shared" ref="F277:S277" si="128">F278</f>
        <v>0</v>
      </c>
      <c r="G277" s="20">
        <f t="shared" si="128"/>
        <v>0</v>
      </c>
      <c r="H277" s="20">
        <f t="shared" si="128"/>
        <v>0</v>
      </c>
      <c r="I277" s="20">
        <f t="shared" si="128"/>
        <v>0</v>
      </c>
      <c r="J277" s="20">
        <f t="shared" si="105"/>
        <v>0</v>
      </c>
      <c r="K277" s="20">
        <f t="shared" si="128"/>
        <v>0</v>
      </c>
      <c r="L277" s="20">
        <f t="shared" si="128"/>
        <v>0</v>
      </c>
      <c r="M277" s="20">
        <f t="shared" si="128"/>
        <v>0</v>
      </c>
      <c r="N277" s="20">
        <f t="shared" si="116"/>
        <v>0</v>
      </c>
      <c r="O277" s="20">
        <f t="shared" si="128"/>
        <v>371819000</v>
      </c>
      <c r="P277" s="20">
        <f t="shared" si="108"/>
        <v>371819000</v>
      </c>
      <c r="Q277" s="20">
        <f t="shared" si="128"/>
        <v>371819000</v>
      </c>
      <c r="R277" s="20">
        <f t="shared" si="128"/>
        <v>0</v>
      </c>
      <c r="S277" s="20">
        <f t="shared" si="128"/>
        <v>0</v>
      </c>
      <c r="T277" s="20">
        <f t="shared" si="102"/>
        <v>0</v>
      </c>
      <c r="U277" s="20">
        <f t="shared" si="109"/>
        <v>371819000</v>
      </c>
      <c r="V277" s="20">
        <f t="shared" si="127"/>
        <v>0</v>
      </c>
      <c r="W277" s="20">
        <f t="shared" si="117"/>
        <v>371819000</v>
      </c>
    </row>
    <row r="278" spans="1:23" ht="36" customHeight="1">
      <c r="A278" s="8" t="s">
        <v>473</v>
      </c>
      <c r="B278" s="9" t="s">
        <v>109</v>
      </c>
      <c r="C278" s="15" t="s">
        <v>110</v>
      </c>
      <c r="D278" s="100">
        <v>371819000</v>
      </c>
      <c r="E278" s="11"/>
      <c r="F278" s="11"/>
      <c r="G278" s="11"/>
      <c r="H278" s="11"/>
      <c r="I278" s="11"/>
      <c r="J278" s="20">
        <f t="shared" si="105"/>
        <v>0</v>
      </c>
      <c r="K278" s="11"/>
      <c r="L278" s="11"/>
      <c r="M278" s="11"/>
      <c r="N278" s="20">
        <f t="shared" si="116"/>
        <v>0</v>
      </c>
      <c r="O278" s="11">
        <v>371819000</v>
      </c>
      <c r="P278" s="11">
        <f t="shared" si="108"/>
        <v>371819000</v>
      </c>
      <c r="Q278" s="11">
        <v>371819000</v>
      </c>
      <c r="R278" s="11"/>
      <c r="S278" s="11"/>
      <c r="T278" s="11">
        <f t="shared" si="102"/>
        <v>0</v>
      </c>
      <c r="U278" s="11">
        <f t="shared" si="109"/>
        <v>371819000</v>
      </c>
      <c r="V278" s="11">
        <f t="shared" si="127"/>
        <v>0</v>
      </c>
      <c r="W278" s="11">
        <f t="shared" si="117"/>
        <v>371819000</v>
      </c>
    </row>
    <row r="279" spans="1:23" ht="36" customHeight="1">
      <c r="A279" s="1">
        <v>340</v>
      </c>
      <c r="B279" s="2" t="s">
        <v>420</v>
      </c>
      <c r="C279" s="19"/>
      <c r="D279" s="98">
        <f>D280</f>
        <v>11795995000</v>
      </c>
      <c r="E279" s="20">
        <f>E280</f>
        <v>0</v>
      </c>
      <c r="F279" s="20">
        <f t="shared" ref="F279:S279" si="129">F280</f>
        <v>0</v>
      </c>
      <c r="G279" s="20">
        <f t="shared" si="129"/>
        <v>0</v>
      </c>
      <c r="H279" s="20">
        <f t="shared" si="129"/>
        <v>0</v>
      </c>
      <c r="I279" s="20">
        <f t="shared" si="129"/>
        <v>0</v>
      </c>
      <c r="J279" s="20">
        <f t="shared" si="105"/>
        <v>0</v>
      </c>
      <c r="K279" s="20">
        <f t="shared" si="129"/>
        <v>0</v>
      </c>
      <c r="L279" s="20">
        <f t="shared" si="129"/>
        <v>0</v>
      </c>
      <c r="M279" s="20">
        <f t="shared" si="129"/>
        <v>0</v>
      </c>
      <c r="N279" s="20">
        <f t="shared" si="116"/>
        <v>0</v>
      </c>
      <c r="O279" s="20">
        <f t="shared" si="129"/>
        <v>11590732226</v>
      </c>
      <c r="P279" s="20">
        <f t="shared" si="108"/>
        <v>11512678226</v>
      </c>
      <c r="Q279" s="20">
        <f t="shared" si="129"/>
        <v>11512678226</v>
      </c>
      <c r="R279" s="20">
        <f t="shared" si="129"/>
        <v>0</v>
      </c>
      <c r="S279" s="20">
        <f t="shared" si="129"/>
        <v>0</v>
      </c>
      <c r="T279" s="20">
        <f t="shared" si="102"/>
        <v>78054000</v>
      </c>
      <c r="U279" s="20">
        <f t="shared" si="109"/>
        <v>11512678226</v>
      </c>
      <c r="V279" s="20">
        <f t="shared" si="127"/>
        <v>0</v>
      </c>
      <c r="W279" s="20">
        <f t="shared" si="117"/>
        <v>11512678226</v>
      </c>
    </row>
    <row r="280" spans="1:23" ht="36" customHeight="1">
      <c r="A280" s="1">
        <v>341</v>
      </c>
      <c r="B280" s="2" t="s">
        <v>421</v>
      </c>
      <c r="C280" s="19"/>
      <c r="D280" s="98">
        <f>D281+D283+D285+D287+D289+D292+D295+D298+D301+D303</f>
        <v>11795995000</v>
      </c>
      <c r="E280" s="20">
        <f>E281+E283+E285+E287+E289+E292+E295+E298+E301+E303</f>
        <v>0</v>
      </c>
      <c r="F280" s="20">
        <f t="shared" ref="F280:S280" si="130">F281+F283+F285+F287+F289+F292+F295+F298+F301+F303</f>
        <v>0</v>
      </c>
      <c r="G280" s="20">
        <f t="shared" si="130"/>
        <v>0</v>
      </c>
      <c r="H280" s="20">
        <f t="shared" si="130"/>
        <v>0</v>
      </c>
      <c r="I280" s="20">
        <f t="shared" si="130"/>
        <v>0</v>
      </c>
      <c r="J280" s="20">
        <f t="shared" si="105"/>
        <v>0</v>
      </c>
      <c r="K280" s="20">
        <f t="shared" si="130"/>
        <v>0</v>
      </c>
      <c r="L280" s="20">
        <f t="shared" si="130"/>
        <v>0</v>
      </c>
      <c r="M280" s="20">
        <f t="shared" si="130"/>
        <v>0</v>
      </c>
      <c r="N280" s="20">
        <f t="shared" si="116"/>
        <v>0</v>
      </c>
      <c r="O280" s="20">
        <f t="shared" si="130"/>
        <v>11590732226</v>
      </c>
      <c r="P280" s="20">
        <f t="shared" si="108"/>
        <v>11512678226</v>
      </c>
      <c r="Q280" s="20">
        <f t="shared" si="130"/>
        <v>11512678226</v>
      </c>
      <c r="R280" s="20">
        <f t="shared" si="130"/>
        <v>0</v>
      </c>
      <c r="S280" s="20">
        <f t="shared" si="130"/>
        <v>0</v>
      </c>
      <c r="T280" s="20">
        <f t="shared" si="102"/>
        <v>78054000</v>
      </c>
      <c r="U280" s="20">
        <f t="shared" si="109"/>
        <v>11512678226</v>
      </c>
      <c r="V280" s="20">
        <f t="shared" si="127"/>
        <v>0</v>
      </c>
      <c r="W280" s="20">
        <f t="shared" si="117"/>
        <v>11512678226</v>
      </c>
    </row>
    <row r="281" spans="1:23" s="21" customFormat="1" ht="36" customHeight="1">
      <c r="A281" s="1">
        <v>1</v>
      </c>
      <c r="B281" s="18" t="s">
        <v>188</v>
      </c>
      <c r="C281" s="19"/>
      <c r="D281" s="98">
        <f>D282</f>
        <v>1159000000</v>
      </c>
      <c r="E281" s="20">
        <f>E282</f>
        <v>0</v>
      </c>
      <c r="F281" s="20">
        <f t="shared" ref="F281:S281" si="131">F282</f>
        <v>0</v>
      </c>
      <c r="G281" s="20">
        <f t="shared" si="131"/>
        <v>0</v>
      </c>
      <c r="H281" s="20">
        <f t="shared" si="131"/>
        <v>0</v>
      </c>
      <c r="I281" s="20">
        <f t="shared" si="131"/>
        <v>0</v>
      </c>
      <c r="J281" s="20">
        <f t="shared" si="105"/>
        <v>0</v>
      </c>
      <c r="K281" s="20">
        <f t="shared" si="131"/>
        <v>0</v>
      </c>
      <c r="L281" s="20">
        <f t="shared" si="131"/>
        <v>0</v>
      </c>
      <c r="M281" s="20">
        <f t="shared" si="131"/>
        <v>0</v>
      </c>
      <c r="N281" s="20">
        <f t="shared" si="116"/>
        <v>0</v>
      </c>
      <c r="O281" s="20">
        <f t="shared" si="131"/>
        <v>1159000000</v>
      </c>
      <c r="P281" s="20">
        <f t="shared" si="108"/>
        <v>1156266000</v>
      </c>
      <c r="Q281" s="20">
        <f t="shared" si="131"/>
        <v>1156266000</v>
      </c>
      <c r="R281" s="20">
        <f t="shared" si="131"/>
        <v>0</v>
      </c>
      <c r="S281" s="20">
        <f t="shared" si="131"/>
        <v>0</v>
      </c>
      <c r="T281" s="20">
        <f t="shared" si="102"/>
        <v>2734000</v>
      </c>
      <c r="U281" s="20">
        <f t="shared" si="109"/>
        <v>1156266000</v>
      </c>
      <c r="V281" s="20">
        <f t="shared" si="127"/>
        <v>0</v>
      </c>
      <c r="W281" s="20">
        <f t="shared" si="117"/>
        <v>1156266000</v>
      </c>
    </row>
    <row r="282" spans="1:23" ht="36" customHeight="1">
      <c r="A282" s="66">
        <v>1.1000000000000001</v>
      </c>
      <c r="B282" s="17" t="s">
        <v>121</v>
      </c>
      <c r="C282" s="15" t="s">
        <v>122</v>
      </c>
      <c r="D282" s="100">
        <f>O282</f>
        <v>1159000000</v>
      </c>
      <c r="E282" s="11"/>
      <c r="F282" s="11"/>
      <c r="G282" s="11"/>
      <c r="H282" s="11"/>
      <c r="I282" s="11"/>
      <c r="J282" s="20">
        <f t="shared" si="105"/>
        <v>0</v>
      </c>
      <c r="K282" s="11"/>
      <c r="L282" s="11"/>
      <c r="M282" s="11"/>
      <c r="N282" s="20">
        <f t="shared" si="116"/>
        <v>0</v>
      </c>
      <c r="O282" s="11">
        <v>1159000000</v>
      </c>
      <c r="P282" s="11">
        <f t="shared" si="108"/>
        <v>1156266000</v>
      </c>
      <c r="Q282" s="11">
        <v>1156266000</v>
      </c>
      <c r="R282" s="11"/>
      <c r="S282" s="11"/>
      <c r="T282" s="11">
        <f t="shared" si="102"/>
        <v>2734000</v>
      </c>
      <c r="U282" s="11">
        <f t="shared" si="109"/>
        <v>1156266000</v>
      </c>
      <c r="V282" s="11">
        <f t="shared" si="127"/>
        <v>0</v>
      </c>
      <c r="W282" s="11">
        <f t="shared" si="117"/>
        <v>1156266000</v>
      </c>
    </row>
    <row r="283" spans="1:23" s="21" customFormat="1" ht="36" customHeight="1">
      <c r="A283" s="1">
        <v>2</v>
      </c>
      <c r="B283" s="18" t="s">
        <v>184</v>
      </c>
      <c r="C283" s="19"/>
      <c r="D283" s="98">
        <f>D284</f>
        <v>700000000</v>
      </c>
      <c r="E283" s="20">
        <f>E284</f>
        <v>0</v>
      </c>
      <c r="F283" s="20">
        <f t="shared" ref="F283:S283" si="132">F284</f>
        <v>0</v>
      </c>
      <c r="G283" s="20">
        <f t="shared" si="132"/>
        <v>0</v>
      </c>
      <c r="H283" s="20">
        <f t="shared" si="132"/>
        <v>0</v>
      </c>
      <c r="I283" s="20">
        <f t="shared" si="132"/>
        <v>0</v>
      </c>
      <c r="J283" s="20">
        <f t="shared" si="105"/>
        <v>0</v>
      </c>
      <c r="K283" s="20">
        <f t="shared" si="132"/>
        <v>0</v>
      </c>
      <c r="L283" s="20">
        <f t="shared" si="132"/>
        <v>0</v>
      </c>
      <c r="M283" s="20">
        <f t="shared" si="132"/>
        <v>0</v>
      </c>
      <c r="N283" s="20">
        <f t="shared" si="116"/>
        <v>0</v>
      </c>
      <c r="O283" s="20">
        <f t="shared" si="132"/>
        <v>700000000</v>
      </c>
      <c r="P283" s="20">
        <f t="shared" si="108"/>
        <v>690443000</v>
      </c>
      <c r="Q283" s="20">
        <f t="shared" si="132"/>
        <v>690443000</v>
      </c>
      <c r="R283" s="20">
        <f t="shared" si="132"/>
        <v>0</v>
      </c>
      <c r="S283" s="20">
        <f t="shared" si="132"/>
        <v>0</v>
      </c>
      <c r="T283" s="20">
        <f t="shared" si="102"/>
        <v>9557000</v>
      </c>
      <c r="U283" s="20">
        <f t="shared" si="109"/>
        <v>690443000</v>
      </c>
      <c r="V283" s="20">
        <f t="shared" si="127"/>
        <v>0</v>
      </c>
      <c r="W283" s="20">
        <f t="shared" si="117"/>
        <v>690443000</v>
      </c>
    </row>
    <row r="284" spans="1:23" ht="36" customHeight="1">
      <c r="A284" s="8" t="s">
        <v>491</v>
      </c>
      <c r="B284" s="67" t="s">
        <v>129</v>
      </c>
      <c r="C284" s="8" t="s">
        <v>130</v>
      </c>
      <c r="D284" s="100">
        <v>700000000</v>
      </c>
      <c r="E284" s="11"/>
      <c r="F284" s="11"/>
      <c r="G284" s="11"/>
      <c r="H284" s="11"/>
      <c r="I284" s="11"/>
      <c r="J284" s="20">
        <f t="shared" si="105"/>
        <v>0</v>
      </c>
      <c r="K284" s="11"/>
      <c r="L284" s="11"/>
      <c r="M284" s="11"/>
      <c r="N284" s="20">
        <f t="shared" si="116"/>
        <v>0</v>
      </c>
      <c r="O284" s="11">
        <v>700000000</v>
      </c>
      <c r="P284" s="11">
        <f t="shared" si="108"/>
        <v>690443000</v>
      </c>
      <c r="Q284" s="11">
        <v>690443000</v>
      </c>
      <c r="R284" s="11"/>
      <c r="S284" s="11"/>
      <c r="T284" s="11">
        <f t="shared" si="102"/>
        <v>9557000</v>
      </c>
      <c r="U284" s="11">
        <f t="shared" si="109"/>
        <v>690443000</v>
      </c>
      <c r="V284" s="11">
        <f t="shared" si="127"/>
        <v>0</v>
      </c>
      <c r="W284" s="11">
        <f t="shared" si="117"/>
        <v>690443000</v>
      </c>
    </row>
    <row r="285" spans="1:23" s="21" customFormat="1" ht="36" customHeight="1">
      <c r="A285" s="1">
        <v>3</v>
      </c>
      <c r="B285" s="18" t="s">
        <v>442</v>
      </c>
      <c r="C285" s="19"/>
      <c r="D285" s="98">
        <f>D286</f>
        <v>700000000</v>
      </c>
      <c r="E285" s="20">
        <f>E286</f>
        <v>0</v>
      </c>
      <c r="F285" s="20">
        <f t="shared" ref="F285:S285" si="133">F286</f>
        <v>0</v>
      </c>
      <c r="G285" s="20">
        <f t="shared" si="133"/>
        <v>0</v>
      </c>
      <c r="H285" s="20">
        <f t="shared" si="133"/>
        <v>0</v>
      </c>
      <c r="I285" s="20">
        <f t="shared" si="133"/>
        <v>0</v>
      </c>
      <c r="J285" s="20">
        <f t="shared" si="105"/>
        <v>0</v>
      </c>
      <c r="K285" s="20">
        <f t="shared" si="133"/>
        <v>0</v>
      </c>
      <c r="L285" s="20">
        <f t="shared" si="133"/>
        <v>0</v>
      </c>
      <c r="M285" s="20">
        <f t="shared" si="133"/>
        <v>0</v>
      </c>
      <c r="N285" s="20">
        <f t="shared" si="116"/>
        <v>0</v>
      </c>
      <c r="O285" s="20">
        <f t="shared" si="133"/>
        <v>700000000</v>
      </c>
      <c r="P285" s="20">
        <f t="shared" si="108"/>
        <v>700000000</v>
      </c>
      <c r="Q285" s="20">
        <f t="shared" si="133"/>
        <v>700000000</v>
      </c>
      <c r="R285" s="20">
        <f t="shared" si="133"/>
        <v>0</v>
      </c>
      <c r="S285" s="20">
        <f t="shared" si="133"/>
        <v>0</v>
      </c>
      <c r="T285" s="20">
        <f t="shared" si="102"/>
        <v>0</v>
      </c>
      <c r="U285" s="20">
        <f t="shared" si="109"/>
        <v>700000000</v>
      </c>
      <c r="V285" s="20">
        <f t="shared" si="127"/>
        <v>0</v>
      </c>
      <c r="W285" s="20">
        <f t="shared" si="117"/>
        <v>700000000</v>
      </c>
    </row>
    <row r="286" spans="1:23" ht="36" customHeight="1">
      <c r="A286" s="8" t="s">
        <v>493</v>
      </c>
      <c r="B286" s="9" t="s">
        <v>137</v>
      </c>
      <c r="C286" s="10" t="s">
        <v>138</v>
      </c>
      <c r="D286" s="100">
        <v>700000000</v>
      </c>
      <c r="E286" s="11"/>
      <c r="F286" s="11"/>
      <c r="G286" s="11"/>
      <c r="H286" s="11"/>
      <c r="I286" s="11"/>
      <c r="J286" s="20">
        <f t="shared" si="105"/>
        <v>0</v>
      </c>
      <c r="K286" s="11"/>
      <c r="L286" s="11"/>
      <c r="M286" s="11"/>
      <c r="N286" s="20">
        <f t="shared" si="116"/>
        <v>0</v>
      </c>
      <c r="O286" s="11">
        <v>700000000</v>
      </c>
      <c r="P286" s="11">
        <f t="shared" si="108"/>
        <v>700000000</v>
      </c>
      <c r="Q286" s="11">
        <v>700000000</v>
      </c>
      <c r="R286" s="11"/>
      <c r="S286" s="11"/>
      <c r="T286" s="11">
        <f t="shared" si="102"/>
        <v>0</v>
      </c>
      <c r="U286" s="11">
        <f t="shared" si="109"/>
        <v>700000000</v>
      </c>
      <c r="V286" s="11">
        <f t="shared" si="127"/>
        <v>0</v>
      </c>
      <c r="W286" s="11">
        <f t="shared" si="117"/>
        <v>700000000</v>
      </c>
    </row>
    <row r="287" spans="1:23" s="21" customFormat="1" ht="36" customHeight="1">
      <c r="A287" s="1">
        <v>4</v>
      </c>
      <c r="B287" s="18" t="s">
        <v>429</v>
      </c>
      <c r="C287" s="19"/>
      <c r="D287" s="98">
        <f>D288</f>
        <v>1100000000</v>
      </c>
      <c r="E287" s="20">
        <f>E288</f>
        <v>0</v>
      </c>
      <c r="F287" s="20">
        <f t="shared" ref="F287:S287" si="134">F288</f>
        <v>0</v>
      </c>
      <c r="G287" s="20">
        <f t="shared" si="134"/>
        <v>0</v>
      </c>
      <c r="H287" s="20">
        <f t="shared" si="134"/>
        <v>0</v>
      </c>
      <c r="I287" s="20">
        <f t="shared" si="134"/>
        <v>0</v>
      </c>
      <c r="J287" s="20">
        <f t="shared" si="105"/>
        <v>0</v>
      </c>
      <c r="K287" s="20">
        <f t="shared" si="134"/>
        <v>0</v>
      </c>
      <c r="L287" s="20">
        <f t="shared" si="134"/>
        <v>0</v>
      </c>
      <c r="M287" s="20">
        <f t="shared" si="134"/>
        <v>0</v>
      </c>
      <c r="N287" s="20">
        <f t="shared" si="116"/>
        <v>0</v>
      </c>
      <c r="O287" s="20">
        <f t="shared" si="134"/>
        <v>1100000000</v>
      </c>
      <c r="P287" s="20">
        <f t="shared" si="108"/>
        <v>1099114000</v>
      </c>
      <c r="Q287" s="20">
        <f t="shared" si="134"/>
        <v>1099114000</v>
      </c>
      <c r="R287" s="20">
        <f t="shared" si="134"/>
        <v>0</v>
      </c>
      <c r="S287" s="20">
        <f t="shared" si="134"/>
        <v>0</v>
      </c>
      <c r="T287" s="20">
        <f t="shared" si="102"/>
        <v>886000</v>
      </c>
      <c r="U287" s="20">
        <f t="shared" si="109"/>
        <v>1099114000</v>
      </c>
      <c r="V287" s="20">
        <f t="shared" si="127"/>
        <v>0</v>
      </c>
      <c r="W287" s="20">
        <f t="shared" si="117"/>
        <v>1099114000</v>
      </c>
    </row>
    <row r="288" spans="1:23" ht="36" customHeight="1">
      <c r="A288" s="8" t="s">
        <v>593</v>
      </c>
      <c r="B288" s="9" t="s">
        <v>127</v>
      </c>
      <c r="C288" s="15" t="s">
        <v>128</v>
      </c>
      <c r="D288" s="100">
        <v>1100000000</v>
      </c>
      <c r="E288" s="11"/>
      <c r="F288" s="11"/>
      <c r="G288" s="11"/>
      <c r="H288" s="11"/>
      <c r="I288" s="11"/>
      <c r="J288" s="20">
        <f t="shared" si="105"/>
        <v>0</v>
      </c>
      <c r="K288" s="11"/>
      <c r="L288" s="11"/>
      <c r="M288" s="11"/>
      <c r="N288" s="20">
        <f t="shared" si="116"/>
        <v>0</v>
      </c>
      <c r="O288" s="11">
        <v>1100000000</v>
      </c>
      <c r="P288" s="11">
        <f t="shared" si="108"/>
        <v>1099114000</v>
      </c>
      <c r="Q288" s="11">
        <v>1099114000</v>
      </c>
      <c r="R288" s="11"/>
      <c r="S288" s="11"/>
      <c r="T288" s="11">
        <f t="shared" si="102"/>
        <v>886000</v>
      </c>
      <c r="U288" s="11">
        <f t="shared" si="109"/>
        <v>1099114000</v>
      </c>
      <c r="V288" s="11">
        <f t="shared" si="127"/>
        <v>0</v>
      </c>
      <c r="W288" s="11">
        <f t="shared" si="117"/>
        <v>1099114000</v>
      </c>
    </row>
    <row r="289" spans="1:23" s="21" customFormat="1" ht="36" customHeight="1">
      <c r="A289" s="1">
        <v>5</v>
      </c>
      <c r="B289" s="18" t="s">
        <v>443</v>
      </c>
      <c r="C289" s="19"/>
      <c r="D289" s="98">
        <f>D290+D291</f>
        <v>1636995000</v>
      </c>
      <c r="E289" s="20">
        <f>E290+E291</f>
        <v>0</v>
      </c>
      <c r="F289" s="20">
        <f t="shared" ref="F289:S289" si="135">F290+F291</f>
        <v>0</v>
      </c>
      <c r="G289" s="20">
        <f t="shared" si="135"/>
        <v>0</v>
      </c>
      <c r="H289" s="20">
        <f t="shared" si="135"/>
        <v>0</v>
      </c>
      <c r="I289" s="20">
        <f t="shared" si="135"/>
        <v>0</v>
      </c>
      <c r="J289" s="20">
        <f t="shared" si="105"/>
        <v>0</v>
      </c>
      <c r="K289" s="20">
        <f t="shared" si="135"/>
        <v>0</v>
      </c>
      <c r="L289" s="20">
        <f t="shared" si="135"/>
        <v>0</v>
      </c>
      <c r="M289" s="20">
        <f t="shared" si="135"/>
        <v>0</v>
      </c>
      <c r="N289" s="20">
        <f t="shared" si="116"/>
        <v>0</v>
      </c>
      <c r="O289" s="20">
        <f t="shared" si="135"/>
        <v>1650000000</v>
      </c>
      <c r="P289" s="20">
        <f t="shared" si="108"/>
        <v>1636995000</v>
      </c>
      <c r="Q289" s="20">
        <f t="shared" si="135"/>
        <v>1636995000</v>
      </c>
      <c r="R289" s="20">
        <f t="shared" si="135"/>
        <v>0</v>
      </c>
      <c r="S289" s="20">
        <f t="shared" si="135"/>
        <v>0</v>
      </c>
      <c r="T289" s="20">
        <f t="shared" si="102"/>
        <v>13005000</v>
      </c>
      <c r="U289" s="20">
        <f t="shared" si="109"/>
        <v>1636995000</v>
      </c>
      <c r="V289" s="20">
        <f t="shared" si="127"/>
        <v>0</v>
      </c>
      <c r="W289" s="20">
        <f t="shared" si="117"/>
        <v>1636995000</v>
      </c>
    </row>
    <row r="290" spans="1:23" ht="36" customHeight="1">
      <c r="A290" s="8" t="s">
        <v>600</v>
      </c>
      <c r="B290" s="9" t="s">
        <v>111</v>
      </c>
      <c r="C290" s="15" t="s">
        <v>112</v>
      </c>
      <c r="D290" s="106">
        <v>541167000</v>
      </c>
      <c r="E290" s="11"/>
      <c r="F290" s="11"/>
      <c r="G290" s="11"/>
      <c r="H290" s="11"/>
      <c r="I290" s="11"/>
      <c r="J290" s="20">
        <f t="shared" si="105"/>
        <v>0</v>
      </c>
      <c r="K290" s="11"/>
      <c r="L290" s="11"/>
      <c r="M290" s="11"/>
      <c r="N290" s="20">
        <f t="shared" si="116"/>
        <v>0</v>
      </c>
      <c r="O290" s="11">
        <v>550000000</v>
      </c>
      <c r="P290" s="11">
        <f t="shared" si="108"/>
        <v>541167000</v>
      </c>
      <c r="Q290" s="11">
        <v>541167000</v>
      </c>
      <c r="R290" s="11"/>
      <c r="S290" s="11"/>
      <c r="T290" s="11">
        <f t="shared" si="102"/>
        <v>8833000</v>
      </c>
      <c r="U290" s="11">
        <f t="shared" si="109"/>
        <v>541167000</v>
      </c>
      <c r="V290" s="11">
        <f t="shared" si="127"/>
        <v>0</v>
      </c>
      <c r="W290" s="11">
        <f t="shared" si="117"/>
        <v>541167000</v>
      </c>
    </row>
    <row r="291" spans="1:23" ht="45.6" customHeight="1">
      <c r="A291" s="8" t="s">
        <v>601</v>
      </c>
      <c r="B291" s="9" t="s">
        <v>133</v>
      </c>
      <c r="C291" s="15" t="s">
        <v>134</v>
      </c>
      <c r="D291" s="107">
        <v>1095828000</v>
      </c>
      <c r="E291" s="11"/>
      <c r="F291" s="11"/>
      <c r="G291" s="11"/>
      <c r="H291" s="11"/>
      <c r="I291" s="11"/>
      <c r="J291" s="20">
        <f t="shared" si="105"/>
        <v>0</v>
      </c>
      <c r="K291" s="11"/>
      <c r="L291" s="11"/>
      <c r="M291" s="11"/>
      <c r="N291" s="20">
        <f t="shared" si="116"/>
        <v>0</v>
      </c>
      <c r="O291" s="11">
        <v>1100000000</v>
      </c>
      <c r="P291" s="11">
        <f t="shared" si="108"/>
        <v>1095828000</v>
      </c>
      <c r="Q291" s="11">
        <v>1095828000</v>
      </c>
      <c r="R291" s="11"/>
      <c r="S291" s="11"/>
      <c r="T291" s="11">
        <f t="shared" si="102"/>
        <v>4172000</v>
      </c>
      <c r="U291" s="11">
        <f t="shared" si="109"/>
        <v>1095828000</v>
      </c>
      <c r="V291" s="11">
        <f t="shared" si="127"/>
        <v>0</v>
      </c>
      <c r="W291" s="11">
        <f t="shared" si="117"/>
        <v>1095828000</v>
      </c>
    </row>
    <row r="292" spans="1:23" s="21" customFormat="1" ht="36" customHeight="1">
      <c r="A292" s="1">
        <v>6</v>
      </c>
      <c r="B292" s="18" t="s">
        <v>444</v>
      </c>
      <c r="C292" s="19"/>
      <c r="D292" s="98">
        <f>D293+D294</f>
        <v>2100000000</v>
      </c>
      <c r="E292" s="20">
        <f>E293+E294</f>
        <v>0</v>
      </c>
      <c r="F292" s="20">
        <f t="shared" ref="F292:S292" si="136">F293+F294</f>
        <v>0</v>
      </c>
      <c r="G292" s="20">
        <f t="shared" si="136"/>
        <v>0</v>
      </c>
      <c r="H292" s="20">
        <f t="shared" si="136"/>
        <v>0</v>
      </c>
      <c r="I292" s="20">
        <f t="shared" si="136"/>
        <v>0</v>
      </c>
      <c r="J292" s="20">
        <f t="shared" si="105"/>
        <v>0</v>
      </c>
      <c r="K292" s="20">
        <f t="shared" si="136"/>
        <v>0</v>
      </c>
      <c r="L292" s="20">
        <f t="shared" si="136"/>
        <v>0</v>
      </c>
      <c r="M292" s="20">
        <f t="shared" si="136"/>
        <v>0</v>
      </c>
      <c r="N292" s="20">
        <f t="shared" si="116"/>
        <v>0</v>
      </c>
      <c r="O292" s="20">
        <f t="shared" si="136"/>
        <v>2100000000</v>
      </c>
      <c r="P292" s="20">
        <f t="shared" si="108"/>
        <v>2055261000</v>
      </c>
      <c r="Q292" s="20">
        <f t="shared" si="136"/>
        <v>2055261000</v>
      </c>
      <c r="R292" s="20">
        <f t="shared" si="136"/>
        <v>0</v>
      </c>
      <c r="S292" s="20">
        <f t="shared" si="136"/>
        <v>0</v>
      </c>
      <c r="T292" s="20">
        <f t="shared" si="102"/>
        <v>44739000</v>
      </c>
      <c r="U292" s="20">
        <f t="shared" si="109"/>
        <v>2055261000</v>
      </c>
      <c r="V292" s="20">
        <f t="shared" si="127"/>
        <v>0</v>
      </c>
      <c r="W292" s="20">
        <f t="shared" si="117"/>
        <v>2055261000</v>
      </c>
    </row>
    <row r="293" spans="1:23" ht="36" customHeight="1">
      <c r="A293" s="8" t="s">
        <v>618</v>
      </c>
      <c r="B293" s="9" t="s">
        <v>117</v>
      </c>
      <c r="C293" s="15" t="s">
        <v>118</v>
      </c>
      <c r="D293" s="100">
        <v>900000000</v>
      </c>
      <c r="E293" s="11"/>
      <c r="F293" s="11"/>
      <c r="G293" s="11"/>
      <c r="H293" s="11"/>
      <c r="I293" s="11"/>
      <c r="J293" s="20">
        <f t="shared" si="105"/>
        <v>0</v>
      </c>
      <c r="K293" s="11"/>
      <c r="L293" s="11"/>
      <c r="M293" s="11"/>
      <c r="N293" s="20">
        <f t="shared" si="116"/>
        <v>0</v>
      </c>
      <c r="O293" s="11">
        <v>900000000</v>
      </c>
      <c r="P293" s="11">
        <f t="shared" si="108"/>
        <v>899897000</v>
      </c>
      <c r="Q293" s="11">
        <v>899897000</v>
      </c>
      <c r="R293" s="11"/>
      <c r="S293" s="11"/>
      <c r="T293" s="11">
        <f t="shared" si="102"/>
        <v>103000</v>
      </c>
      <c r="U293" s="11">
        <f t="shared" si="109"/>
        <v>899897000</v>
      </c>
      <c r="V293" s="11">
        <f t="shared" si="127"/>
        <v>0</v>
      </c>
      <c r="W293" s="11">
        <f t="shared" si="117"/>
        <v>899897000</v>
      </c>
    </row>
    <row r="294" spans="1:23" ht="36" customHeight="1">
      <c r="A294" s="8" t="s">
        <v>619</v>
      </c>
      <c r="B294" s="9" t="s">
        <v>131</v>
      </c>
      <c r="C294" s="15" t="s">
        <v>132</v>
      </c>
      <c r="D294" s="100">
        <v>1200000000</v>
      </c>
      <c r="E294" s="11"/>
      <c r="F294" s="11"/>
      <c r="G294" s="11"/>
      <c r="H294" s="11"/>
      <c r="I294" s="11"/>
      <c r="J294" s="20">
        <f t="shared" si="105"/>
        <v>0</v>
      </c>
      <c r="K294" s="11"/>
      <c r="L294" s="11"/>
      <c r="M294" s="11"/>
      <c r="N294" s="20">
        <f t="shared" si="116"/>
        <v>0</v>
      </c>
      <c r="O294" s="11">
        <v>1200000000</v>
      </c>
      <c r="P294" s="11">
        <f t="shared" si="108"/>
        <v>1155364000</v>
      </c>
      <c r="Q294" s="11">
        <v>1155364000</v>
      </c>
      <c r="R294" s="11"/>
      <c r="S294" s="11"/>
      <c r="T294" s="11">
        <f t="shared" si="102"/>
        <v>44636000</v>
      </c>
      <c r="U294" s="11">
        <f t="shared" si="109"/>
        <v>1155364000</v>
      </c>
      <c r="V294" s="11">
        <f t="shared" si="127"/>
        <v>0</v>
      </c>
      <c r="W294" s="11">
        <f t="shared" si="117"/>
        <v>1155364000</v>
      </c>
    </row>
    <row r="295" spans="1:23" s="21" customFormat="1" ht="36" customHeight="1">
      <c r="A295" s="1">
        <v>7</v>
      </c>
      <c r="B295" s="18" t="s">
        <v>434</v>
      </c>
      <c r="C295" s="19"/>
      <c r="D295" s="98">
        <f>D296+D297</f>
        <v>1550000000</v>
      </c>
      <c r="E295" s="20">
        <f>E296+E297</f>
        <v>0</v>
      </c>
      <c r="F295" s="20">
        <f t="shared" ref="F295:S295" si="137">F296+F297</f>
        <v>0</v>
      </c>
      <c r="G295" s="20">
        <f t="shared" si="137"/>
        <v>0</v>
      </c>
      <c r="H295" s="20">
        <f t="shared" si="137"/>
        <v>0</v>
      </c>
      <c r="I295" s="20">
        <f t="shared" si="137"/>
        <v>0</v>
      </c>
      <c r="J295" s="20">
        <f t="shared" si="105"/>
        <v>0</v>
      </c>
      <c r="K295" s="20">
        <f t="shared" si="137"/>
        <v>0</v>
      </c>
      <c r="L295" s="20">
        <f t="shared" si="137"/>
        <v>0</v>
      </c>
      <c r="M295" s="20">
        <f t="shared" si="137"/>
        <v>0</v>
      </c>
      <c r="N295" s="20">
        <f t="shared" si="116"/>
        <v>0</v>
      </c>
      <c r="O295" s="20">
        <f t="shared" si="137"/>
        <v>1550000000</v>
      </c>
      <c r="P295" s="20">
        <f t="shared" si="108"/>
        <v>1550000000</v>
      </c>
      <c r="Q295" s="20">
        <f t="shared" si="137"/>
        <v>1550000000</v>
      </c>
      <c r="R295" s="20">
        <f t="shared" si="137"/>
        <v>0</v>
      </c>
      <c r="S295" s="20">
        <f t="shared" si="137"/>
        <v>0</v>
      </c>
      <c r="T295" s="20">
        <f t="shared" ref="T295:T358" si="138">O295-P295-S295</f>
        <v>0</v>
      </c>
      <c r="U295" s="20">
        <f t="shared" si="109"/>
        <v>1550000000</v>
      </c>
      <c r="V295" s="20">
        <f t="shared" si="127"/>
        <v>0</v>
      </c>
      <c r="W295" s="20">
        <f t="shared" si="117"/>
        <v>1550000000</v>
      </c>
    </row>
    <row r="296" spans="1:23" ht="36" customHeight="1">
      <c r="A296" s="66">
        <v>7.1</v>
      </c>
      <c r="B296" s="17" t="s">
        <v>113</v>
      </c>
      <c r="C296" s="8" t="s">
        <v>114</v>
      </c>
      <c r="D296" s="100">
        <v>700000000</v>
      </c>
      <c r="E296" s="11"/>
      <c r="F296" s="11"/>
      <c r="G296" s="11"/>
      <c r="H296" s="11"/>
      <c r="I296" s="11"/>
      <c r="J296" s="20">
        <f t="shared" si="105"/>
        <v>0</v>
      </c>
      <c r="K296" s="11"/>
      <c r="L296" s="11"/>
      <c r="M296" s="11"/>
      <c r="N296" s="20">
        <f t="shared" si="116"/>
        <v>0</v>
      </c>
      <c r="O296" s="11">
        <v>700000000</v>
      </c>
      <c r="P296" s="11">
        <f t="shared" si="108"/>
        <v>700000000</v>
      </c>
      <c r="Q296" s="11">
        <v>700000000</v>
      </c>
      <c r="R296" s="11"/>
      <c r="S296" s="11"/>
      <c r="T296" s="11">
        <f t="shared" si="138"/>
        <v>0</v>
      </c>
      <c r="U296" s="11">
        <f t="shared" si="109"/>
        <v>700000000</v>
      </c>
      <c r="V296" s="11">
        <f t="shared" si="127"/>
        <v>0</v>
      </c>
      <c r="W296" s="11">
        <f t="shared" si="117"/>
        <v>700000000</v>
      </c>
    </row>
    <row r="297" spans="1:23" ht="36" customHeight="1">
      <c r="A297" s="8" t="s">
        <v>726</v>
      </c>
      <c r="B297" s="67" t="s">
        <v>123</v>
      </c>
      <c r="C297" s="10" t="s">
        <v>124</v>
      </c>
      <c r="D297" s="100">
        <v>850000000</v>
      </c>
      <c r="E297" s="11"/>
      <c r="F297" s="11"/>
      <c r="G297" s="11"/>
      <c r="H297" s="11"/>
      <c r="I297" s="11"/>
      <c r="J297" s="20">
        <f t="shared" si="105"/>
        <v>0</v>
      </c>
      <c r="K297" s="11"/>
      <c r="L297" s="11"/>
      <c r="M297" s="11"/>
      <c r="N297" s="20">
        <f t="shared" si="116"/>
        <v>0</v>
      </c>
      <c r="O297" s="11">
        <v>850000000</v>
      </c>
      <c r="P297" s="11">
        <f t="shared" si="108"/>
        <v>850000000</v>
      </c>
      <c r="Q297" s="11">
        <v>850000000</v>
      </c>
      <c r="R297" s="11"/>
      <c r="S297" s="11"/>
      <c r="T297" s="11">
        <f t="shared" si="138"/>
        <v>0</v>
      </c>
      <c r="U297" s="11">
        <f t="shared" si="109"/>
        <v>850000000</v>
      </c>
      <c r="V297" s="11">
        <f t="shared" si="127"/>
        <v>0</v>
      </c>
      <c r="W297" s="11">
        <f t="shared" si="117"/>
        <v>850000000</v>
      </c>
    </row>
    <row r="298" spans="1:23" s="21" customFormat="1" ht="36" customHeight="1">
      <c r="A298" s="1">
        <v>8</v>
      </c>
      <c r="B298" s="18" t="s">
        <v>187</v>
      </c>
      <c r="C298" s="19"/>
      <c r="D298" s="98">
        <f>D299+D300</f>
        <v>1150000000</v>
      </c>
      <c r="E298" s="20">
        <f>E299+E300</f>
        <v>0</v>
      </c>
      <c r="F298" s="20">
        <f t="shared" ref="F298:S298" si="139">F299+F300</f>
        <v>0</v>
      </c>
      <c r="G298" s="20">
        <f t="shared" si="139"/>
        <v>0</v>
      </c>
      <c r="H298" s="20">
        <f t="shared" si="139"/>
        <v>0</v>
      </c>
      <c r="I298" s="20">
        <f t="shared" si="139"/>
        <v>0</v>
      </c>
      <c r="J298" s="20">
        <f t="shared" si="105"/>
        <v>0</v>
      </c>
      <c r="K298" s="20">
        <f t="shared" si="139"/>
        <v>0</v>
      </c>
      <c r="L298" s="20">
        <f t="shared" si="139"/>
        <v>0</v>
      </c>
      <c r="M298" s="20">
        <f t="shared" si="139"/>
        <v>0</v>
      </c>
      <c r="N298" s="20">
        <f t="shared" si="116"/>
        <v>0</v>
      </c>
      <c r="O298" s="20">
        <f t="shared" si="139"/>
        <v>931732226</v>
      </c>
      <c r="P298" s="20">
        <f t="shared" si="108"/>
        <v>930457226</v>
      </c>
      <c r="Q298" s="20">
        <f t="shared" si="139"/>
        <v>930457226</v>
      </c>
      <c r="R298" s="20">
        <f t="shared" si="139"/>
        <v>0</v>
      </c>
      <c r="S298" s="20">
        <f t="shared" si="139"/>
        <v>0</v>
      </c>
      <c r="T298" s="20">
        <f t="shared" si="138"/>
        <v>1275000</v>
      </c>
      <c r="U298" s="20">
        <f t="shared" si="109"/>
        <v>930457226</v>
      </c>
      <c r="V298" s="20">
        <f t="shared" si="127"/>
        <v>0</v>
      </c>
      <c r="W298" s="20">
        <f t="shared" si="117"/>
        <v>930457226</v>
      </c>
    </row>
    <row r="299" spans="1:23" ht="36" customHeight="1">
      <c r="A299" s="8" t="s">
        <v>725</v>
      </c>
      <c r="B299" s="9" t="s">
        <v>125</v>
      </c>
      <c r="C299" s="15" t="s">
        <v>126</v>
      </c>
      <c r="D299" s="100">
        <v>350000000</v>
      </c>
      <c r="E299" s="11"/>
      <c r="F299" s="11"/>
      <c r="G299" s="11"/>
      <c r="H299" s="11"/>
      <c r="I299" s="11"/>
      <c r="J299" s="20">
        <f t="shared" si="105"/>
        <v>0</v>
      </c>
      <c r="K299" s="11"/>
      <c r="L299" s="11"/>
      <c r="M299" s="11"/>
      <c r="N299" s="20">
        <f t="shared" si="116"/>
        <v>0</v>
      </c>
      <c r="O299" s="11">
        <v>131732226</v>
      </c>
      <c r="P299" s="11">
        <f t="shared" si="108"/>
        <v>131732226</v>
      </c>
      <c r="Q299" s="11">
        <v>131732226</v>
      </c>
      <c r="R299" s="11"/>
      <c r="S299" s="11"/>
      <c r="T299" s="11">
        <f t="shared" si="138"/>
        <v>0</v>
      </c>
      <c r="U299" s="11">
        <f t="shared" si="109"/>
        <v>131732226</v>
      </c>
      <c r="V299" s="11">
        <f t="shared" si="127"/>
        <v>0</v>
      </c>
      <c r="W299" s="11">
        <f t="shared" si="117"/>
        <v>131732226</v>
      </c>
    </row>
    <row r="300" spans="1:23" ht="36" customHeight="1">
      <c r="A300" s="8" t="s">
        <v>727</v>
      </c>
      <c r="B300" s="67" t="s">
        <v>135</v>
      </c>
      <c r="C300" s="8" t="s">
        <v>136</v>
      </c>
      <c r="D300" s="100">
        <v>800000000</v>
      </c>
      <c r="E300" s="11"/>
      <c r="F300" s="11"/>
      <c r="G300" s="11"/>
      <c r="H300" s="11"/>
      <c r="I300" s="11"/>
      <c r="J300" s="20">
        <f t="shared" ref="J300:J363" si="140">K300+L300</f>
        <v>0</v>
      </c>
      <c r="K300" s="11"/>
      <c r="L300" s="11"/>
      <c r="M300" s="11"/>
      <c r="N300" s="20">
        <f t="shared" si="116"/>
        <v>0</v>
      </c>
      <c r="O300" s="11">
        <v>800000000</v>
      </c>
      <c r="P300" s="11">
        <f t="shared" si="108"/>
        <v>798725000</v>
      </c>
      <c r="Q300" s="11">
        <v>798725000</v>
      </c>
      <c r="R300" s="11"/>
      <c r="S300" s="11"/>
      <c r="T300" s="11">
        <f t="shared" si="138"/>
        <v>1275000</v>
      </c>
      <c r="U300" s="11">
        <f t="shared" si="109"/>
        <v>798725000</v>
      </c>
      <c r="V300" s="11">
        <f t="shared" si="127"/>
        <v>0</v>
      </c>
      <c r="W300" s="11">
        <f t="shared" si="117"/>
        <v>798725000</v>
      </c>
    </row>
    <row r="301" spans="1:23" s="21" customFormat="1" ht="36" customHeight="1">
      <c r="A301" s="1">
        <v>9</v>
      </c>
      <c r="B301" s="18" t="s">
        <v>445</v>
      </c>
      <c r="C301" s="19"/>
      <c r="D301" s="98">
        <f>D302</f>
        <v>900000000</v>
      </c>
      <c r="E301" s="20">
        <f>E302</f>
        <v>0</v>
      </c>
      <c r="F301" s="20">
        <f t="shared" ref="F301:S301" si="141">F302</f>
        <v>0</v>
      </c>
      <c r="G301" s="20">
        <f t="shared" si="141"/>
        <v>0</v>
      </c>
      <c r="H301" s="20">
        <f t="shared" si="141"/>
        <v>0</v>
      </c>
      <c r="I301" s="20">
        <f t="shared" si="141"/>
        <v>0</v>
      </c>
      <c r="J301" s="20">
        <f t="shared" si="140"/>
        <v>0</v>
      </c>
      <c r="K301" s="20">
        <f t="shared" si="141"/>
        <v>0</v>
      </c>
      <c r="L301" s="20">
        <f t="shared" si="141"/>
        <v>0</v>
      </c>
      <c r="M301" s="20">
        <f t="shared" si="141"/>
        <v>0</v>
      </c>
      <c r="N301" s="20">
        <f t="shared" si="116"/>
        <v>0</v>
      </c>
      <c r="O301" s="20">
        <f t="shared" si="141"/>
        <v>900000000</v>
      </c>
      <c r="P301" s="20">
        <f t="shared" si="108"/>
        <v>898983000</v>
      </c>
      <c r="Q301" s="20">
        <f t="shared" si="141"/>
        <v>898983000</v>
      </c>
      <c r="R301" s="20">
        <f t="shared" si="141"/>
        <v>0</v>
      </c>
      <c r="S301" s="20">
        <f t="shared" si="141"/>
        <v>0</v>
      </c>
      <c r="T301" s="20">
        <f t="shared" si="138"/>
        <v>1017000</v>
      </c>
      <c r="U301" s="20">
        <f t="shared" si="109"/>
        <v>898983000</v>
      </c>
      <c r="V301" s="20">
        <f t="shared" si="127"/>
        <v>0</v>
      </c>
      <c r="W301" s="20">
        <f t="shared" si="117"/>
        <v>898983000</v>
      </c>
    </row>
    <row r="302" spans="1:23" ht="36" customHeight="1">
      <c r="A302" s="8" t="s">
        <v>730</v>
      </c>
      <c r="B302" s="9" t="s">
        <v>115</v>
      </c>
      <c r="C302" s="10" t="s">
        <v>116</v>
      </c>
      <c r="D302" s="100">
        <v>900000000</v>
      </c>
      <c r="E302" s="11"/>
      <c r="F302" s="11"/>
      <c r="G302" s="11"/>
      <c r="H302" s="11"/>
      <c r="I302" s="11"/>
      <c r="J302" s="20">
        <f t="shared" si="140"/>
        <v>0</v>
      </c>
      <c r="K302" s="11"/>
      <c r="L302" s="11"/>
      <c r="M302" s="11"/>
      <c r="N302" s="20">
        <f t="shared" si="116"/>
        <v>0</v>
      </c>
      <c r="O302" s="11">
        <v>900000000</v>
      </c>
      <c r="P302" s="11">
        <f t="shared" si="108"/>
        <v>898983000</v>
      </c>
      <c r="Q302" s="11">
        <v>898983000</v>
      </c>
      <c r="R302" s="11"/>
      <c r="S302" s="11"/>
      <c r="T302" s="11">
        <f t="shared" si="138"/>
        <v>1017000</v>
      </c>
      <c r="U302" s="11">
        <f t="shared" si="109"/>
        <v>898983000</v>
      </c>
      <c r="V302" s="11">
        <f t="shared" si="127"/>
        <v>0</v>
      </c>
      <c r="W302" s="11">
        <f t="shared" si="117"/>
        <v>898983000</v>
      </c>
    </row>
    <row r="303" spans="1:23" s="21" customFormat="1" ht="36" customHeight="1">
      <c r="A303" s="1">
        <v>10</v>
      </c>
      <c r="B303" s="18" t="s">
        <v>270</v>
      </c>
      <c r="C303" s="19"/>
      <c r="D303" s="98">
        <f>D304</f>
        <v>800000000</v>
      </c>
      <c r="E303" s="20">
        <f>E304</f>
        <v>0</v>
      </c>
      <c r="F303" s="20">
        <f t="shared" ref="F303:S303" si="142">F304</f>
        <v>0</v>
      </c>
      <c r="G303" s="20">
        <f t="shared" si="142"/>
        <v>0</v>
      </c>
      <c r="H303" s="20">
        <f t="shared" si="142"/>
        <v>0</v>
      </c>
      <c r="I303" s="20">
        <f t="shared" si="142"/>
        <v>0</v>
      </c>
      <c r="J303" s="20">
        <f t="shared" si="140"/>
        <v>0</v>
      </c>
      <c r="K303" s="20">
        <f t="shared" si="142"/>
        <v>0</v>
      </c>
      <c r="L303" s="20">
        <f t="shared" si="142"/>
        <v>0</v>
      </c>
      <c r="M303" s="20">
        <f t="shared" si="142"/>
        <v>0</v>
      </c>
      <c r="N303" s="20">
        <f t="shared" si="116"/>
        <v>0</v>
      </c>
      <c r="O303" s="20">
        <f t="shared" si="142"/>
        <v>800000000</v>
      </c>
      <c r="P303" s="20">
        <f t="shared" ref="P303:P366" si="143">Q303+R303</f>
        <v>795159000</v>
      </c>
      <c r="Q303" s="20">
        <f t="shared" si="142"/>
        <v>795159000</v>
      </c>
      <c r="R303" s="20">
        <f t="shared" si="142"/>
        <v>0</v>
      </c>
      <c r="S303" s="20">
        <f t="shared" si="142"/>
        <v>0</v>
      </c>
      <c r="T303" s="20">
        <f t="shared" si="138"/>
        <v>4841000</v>
      </c>
      <c r="U303" s="20">
        <f t="shared" ref="U303:U366" si="144">H303+K303+Q303</f>
        <v>795159000</v>
      </c>
      <c r="V303" s="20">
        <f t="shared" si="127"/>
        <v>0</v>
      </c>
      <c r="W303" s="20">
        <f t="shared" si="117"/>
        <v>795159000</v>
      </c>
    </row>
    <row r="304" spans="1:23" ht="36" customHeight="1">
      <c r="A304" s="8" t="s">
        <v>734</v>
      </c>
      <c r="B304" s="9" t="s">
        <v>119</v>
      </c>
      <c r="C304" s="15" t="s">
        <v>120</v>
      </c>
      <c r="D304" s="100">
        <v>800000000</v>
      </c>
      <c r="E304" s="11"/>
      <c r="F304" s="11"/>
      <c r="G304" s="11"/>
      <c r="H304" s="11"/>
      <c r="I304" s="11"/>
      <c r="J304" s="20">
        <f t="shared" si="140"/>
        <v>0</v>
      </c>
      <c r="K304" s="11"/>
      <c r="L304" s="11"/>
      <c r="M304" s="11"/>
      <c r="N304" s="20">
        <f t="shared" si="116"/>
        <v>0</v>
      </c>
      <c r="O304" s="11">
        <v>800000000</v>
      </c>
      <c r="P304" s="11">
        <f t="shared" si="143"/>
        <v>795159000</v>
      </c>
      <c r="Q304" s="11">
        <v>795159000</v>
      </c>
      <c r="R304" s="11"/>
      <c r="S304" s="11"/>
      <c r="T304" s="11">
        <f t="shared" si="138"/>
        <v>4841000</v>
      </c>
      <c r="U304" s="11">
        <f t="shared" si="144"/>
        <v>795159000</v>
      </c>
      <c r="V304" s="11">
        <f t="shared" si="127"/>
        <v>0</v>
      </c>
      <c r="W304" s="11">
        <f t="shared" si="117"/>
        <v>795159000</v>
      </c>
    </row>
    <row r="305" spans="1:23" s="120" customFormat="1" ht="36" customHeight="1">
      <c r="A305" s="118" t="s">
        <v>447</v>
      </c>
      <c r="B305" s="119" t="s">
        <v>448</v>
      </c>
      <c r="C305" s="97"/>
      <c r="D305" s="98">
        <f>D306</f>
        <v>31894732192</v>
      </c>
      <c r="E305" s="98">
        <f>E306</f>
        <v>0</v>
      </c>
      <c r="F305" s="98">
        <f t="shared" ref="F305:S305" si="145">F306</f>
        <v>0</v>
      </c>
      <c r="G305" s="98">
        <f t="shared" si="145"/>
        <v>0</v>
      </c>
      <c r="H305" s="98">
        <f t="shared" si="145"/>
        <v>0</v>
      </c>
      <c r="I305" s="98">
        <f t="shared" si="145"/>
        <v>0</v>
      </c>
      <c r="J305" s="98">
        <f t="shared" si="140"/>
        <v>0</v>
      </c>
      <c r="K305" s="98">
        <f t="shared" si="145"/>
        <v>0</v>
      </c>
      <c r="L305" s="98">
        <f t="shared" si="145"/>
        <v>0</v>
      </c>
      <c r="M305" s="98">
        <f t="shared" si="145"/>
        <v>0</v>
      </c>
      <c r="N305" s="98">
        <f t="shared" si="116"/>
        <v>0</v>
      </c>
      <c r="O305" s="98">
        <f t="shared" si="145"/>
        <v>18913493900</v>
      </c>
      <c r="P305" s="98">
        <f t="shared" si="143"/>
        <v>16883081500</v>
      </c>
      <c r="Q305" s="98">
        <f t="shared" si="145"/>
        <v>16883081500</v>
      </c>
      <c r="R305" s="98">
        <f t="shared" si="145"/>
        <v>0</v>
      </c>
      <c r="S305" s="98">
        <f t="shared" si="145"/>
        <v>1971770000</v>
      </c>
      <c r="T305" s="98">
        <f t="shared" si="138"/>
        <v>58642400</v>
      </c>
      <c r="U305" s="98">
        <f t="shared" si="144"/>
        <v>16883081500</v>
      </c>
      <c r="V305" s="98">
        <f t="shared" si="127"/>
        <v>0</v>
      </c>
      <c r="W305" s="98">
        <f t="shared" si="117"/>
        <v>16883081500</v>
      </c>
    </row>
    <row r="306" spans="1:23" ht="36" customHeight="1">
      <c r="A306" s="23" t="s">
        <v>449</v>
      </c>
      <c r="B306" s="24" t="s">
        <v>450</v>
      </c>
      <c r="C306" s="25"/>
      <c r="D306" s="108">
        <f>D307+D326+D399</f>
        <v>31894732192</v>
      </c>
      <c r="E306" s="26">
        <f>E307+E326+E399</f>
        <v>0</v>
      </c>
      <c r="F306" s="26">
        <f t="shared" ref="F306:S306" si="146">F307+F326+F399</f>
        <v>0</v>
      </c>
      <c r="G306" s="26">
        <f t="shared" si="146"/>
        <v>0</v>
      </c>
      <c r="H306" s="26">
        <f t="shared" si="146"/>
        <v>0</v>
      </c>
      <c r="I306" s="26">
        <f t="shared" si="146"/>
        <v>0</v>
      </c>
      <c r="J306" s="20">
        <f t="shared" si="140"/>
        <v>0</v>
      </c>
      <c r="K306" s="26">
        <f t="shared" si="146"/>
        <v>0</v>
      </c>
      <c r="L306" s="26">
        <f t="shared" si="146"/>
        <v>0</v>
      </c>
      <c r="M306" s="26">
        <f t="shared" si="146"/>
        <v>0</v>
      </c>
      <c r="N306" s="20">
        <f t="shared" si="116"/>
        <v>0</v>
      </c>
      <c r="O306" s="26">
        <f t="shared" si="146"/>
        <v>18913493900</v>
      </c>
      <c r="P306" s="11">
        <f t="shared" si="143"/>
        <v>16883081500</v>
      </c>
      <c r="Q306" s="26">
        <f t="shared" si="146"/>
        <v>16883081500</v>
      </c>
      <c r="R306" s="26">
        <f t="shared" si="146"/>
        <v>0</v>
      </c>
      <c r="S306" s="26">
        <f t="shared" si="146"/>
        <v>1971770000</v>
      </c>
      <c r="T306" s="11">
        <f t="shared" si="138"/>
        <v>58642400</v>
      </c>
      <c r="U306" s="11">
        <f t="shared" si="144"/>
        <v>16883081500</v>
      </c>
      <c r="V306" s="11">
        <f t="shared" si="127"/>
        <v>0</v>
      </c>
      <c r="W306" s="11">
        <f t="shared" si="117"/>
        <v>16883081500</v>
      </c>
    </row>
    <row r="307" spans="1:23" s="75" customFormat="1" ht="51.6" customHeight="1">
      <c r="A307" s="27" t="s">
        <v>451</v>
      </c>
      <c r="B307" s="90" t="s">
        <v>741</v>
      </c>
      <c r="C307" s="74"/>
      <c r="D307" s="109">
        <f>D308</f>
        <v>5084000000</v>
      </c>
      <c r="E307" s="33">
        <f>E308</f>
        <v>0</v>
      </c>
      <c r="F307" s="33">
        <f t="shared" ref="F307:S307" si="147">F308</f>
        <v>0</v>
      </c>
      <c r="G307" s="33">
        <f t="shared" si="147"/>
        <v>0</v>
      </c>
      <c r="H307" s="33">
        <f t="shared" si="147"/>
        <v>0</v>
      </c>
      <c r="I307" s="33">
        <f t="shared" si="147"/>
        <v>0</v>
      </c>
      <c r="J307" s="20">
        <f t="shared" si="140"/>
        <v>0</v>
      </c>
      <c r="K307" s="33">
        <f t="shared" si="147"/>
        <v>0</v>
      </c>
      <c r="L307" s="33">
        <f t="shared" si="147"/>
        <v>0</v>
      </c>
      <c r="M307" s="33">
        <f t="shared" si="147"/>
        <v>0</v>
      </c>
      <c r="N307" s="20">
        <f t="shared" si="116"/>
        <v>0</v>
      </c>
      <c r="O307" s="33">
        <f t="shared" si="147"/>
        <v>4200000000</v>
      </c>
      <c r="P307" s="20">
        <f t="shared" si="143"/>
        <v>4183406600</v>
      </c>
      <c r="Q307" s="33">
        <f t="shared" si="147"/>
        <v>4183406600</v>
      </c>
      <c r="R307" s="33">
        <f t="shared" si="147"/>
        <v>0</v>
      </c>
      <c r="S307" s="33">
        <f t="shared" si="147"/>
        <v>0</v>
      </c>
      <c r="T307" s="20">
        <f t="shared" si="138"/>
        <v>16593400</v>
      </c>
      <c r="U307" s="20">
        <f t="shared" si="144"/>
        <v>4183406600</v>
      </c>
      <c r="V307" s="20">
        <f t="shared" si="127"/>
        <v>0</v>
      </c>
      <c r="W307" s="20">
        <f t="shared" si="117"/>
        <v>4183406600</v>
      </c>
    </row>
    <row r="308" spans="1:23" s="76" customFormat="1" ht="36" customHeight="1">
      <c r="A308" s="27"/>
      <c r="B308" s="30" t="s">
        <v>452</v>
      </c>
      <c r="C308" s="31"/>
      <c r="D308" s="110">
        <f>D309+D310</f>
        <v>5084000000</v>
      </c>
      <c r="E308" s="32">
        <f>E309+E310</f>
        <v>0</v>
      </c>
      <c r="F308" s="32">
        <f t="shared" ref="F308:M308" si="148">G309+G310</f>
        <v>0</v>
      </c>
      <c r="G308" s="32">
        <f t="shared" si="148"/>
        <v>0</v>
      </c>
      <c r="H308" s="32">
        <f t="shared" si="148"/>
        <v>0</v>
      </c>
      <c r="I308" s="32">
        <f t="shared" si="148"/>
        <v>0</v>
      </c>
      <c r="J308" s="20">
        <f t="shared" si="140"/>
        <v>0</v>
      </c>
      <c r="K308" s="32">
        <f t="shared" si="148"/>
        <v>0</v>
      </c>
      <c r="L308" s="32">
        <f t="shared" si="148"/>
        <v>0</v>
      </c>
      <c r="M308" s="32">
        <f t="shared" si="148"/>
        <v>0</v>
      </c>
      <c r="N308" s="20">
        <f t="shared" si="116"/>
        <v>0</v>
      </c>
      <c r="O308" s="32">
        <f t="shared" ref="O308:S308" si="149">O309+O310</f>
        <v>4200000000</v>
      </c>
      <c r="P308" s="20">
        <f t="shared" si="143"/>
        <v>4183406600</v>
      </c>
      <c r="Q308" s="32">
        <f t="shared" si="149"/>
        <v>4183406600</v>
      </c>
      <c r="R308" s="32">
        <f t="shared" si="149"/>
        <v>0</v>
      </c>
      <c r="S308" s="32">
        <f t="shared" si="149"/>
        <v>0</v>
      </c>
      <c r="T308" s="20">
        <f t="shared" si="138"/>
        <v>16593400</v>
      </c>
      <c r="U308" s="20">
        <f t="shared" si="144"/>
        <v>4183406600</v>
      </c>
      <c r="V308" s="20">
        <f t="shared" si="127"/>
        <v>0</v>
      </c>
      <c r="W308" s="20">
        <f t="shared" si="117"/>
        <v>4183406600</v>
      </c>
    </row>
    <row r="309" spans="1:23" s="75" customFormat="1" ht="36" customHeight="1">
      <c r="A309" s="27">
        <v>160</v>
      </c>
      <c r="B309" s="28" t="s">
        <v>453</v>
      </c>
      <c r="C309" s="31"/>
      <c r="D309" s="110">
        <f>D311</f>
        <v>1000000000</v>
      </c>
      <c r="E309" s="32">
        <f>E311</f>
        <v>0</v>
      </c>
      <c r="F309" s="32">
        <f>F311</f>
        <v>0</v>
      </c>
      <c r="G309" s="32">
        <f t="shared" ref="G309:S309" si="150">G311</f>
        <v>0</v>
      </c>
      <c r="H309" s="32">
        <f t="shared" si="150"/>
        <v>0</v>
      </c>
      <c r="I309" s="32">
        <f t="shared" si="150"/>
        <v>0</v>
      </c>
      <c r="J309" s="20">
        <f t="shared" si="140"/>
        <v>0</v>
      </c>
      <c r="K309" s="32">
        <f t="shared" si="150"/>
        <v>0</v>
      </c>
      <c r="L309" s="32">
        <f t="shared" si="150"/>
        <v>0</v>
      </c>
      <c r="M309" s="32">
        <f t="shared" si="150"/>
        <v>0</v>
      </c>
      <c r="N309" s="20">
        <f t="shared" si="116"/>
        <v>0</v>
      </c>
      <c r="O309" s="32">
        <f t="shared" si="150"/>
        <v>700000000</v>
      </c>
      <c r="P309" s="20">
        <f t="shared" si="143"/>
        <v>700000000</v>
      </c>
      <c r="Q309" s="32">
        <f t="shared" si="150"/>
        <v>700000000</v>
      </c>
      <c r="R309" s="32">
        <f t="shared" si="150"/>
        <v>0</v>
      </c>
      <c r="S309" s="32">
        <f t="shared" si="150"/>
        <v>0</v>
      </c>
      <c r="T309" s="20">
        <f t="shared" si="138"/>
        <v>0</v>
      </c>
      <c r="U309" s="20">
        <f t="shared" si="144"/>
        <v>700000000</v>
      </c>
      <c r="V309" s="20">
        <f t="shared" si="127"/>
        <v>0</v>
      </c>
      <c r="W309" s="20">
        <f t="shared" si="117"/>
        <v>700000000</v>
      </c>
    </row>
    <row r="310" spans="1:23" s="75" customFormat="1" ht="36" customHeight="1">
      <c r="A310" s="27">
        <v>280</v>
      </c>
      <c r="B310" s="29" t="s">
        <v>454</v>
      </c>
      <c r="C310" s="31"/>
      <c r="D310" s="110">
        <f>D314+D321</f>
        <v>4084000000</v>
      </c>
      <c r="E310" s="32">
        <f>E314+E321</f>
        <v>0</v>
      </c>
      <c r="F310" s="32">
        <f t="shared" ref="F310:S310" si="151">F314+F321</f>
        <v>0</v>
      </c>
      <c r="G310" s="32">
        <f t="shared" si="151"/>
        <v>0</v>
      </c>
      <c r="H310" s="32">
        <f t="shared" si="151"/>
        <v>0</v>
      </c>
      <c r="I310" s="32">
        <f t="shared" si="151"/>
        <v>0</v>
      </c>
      <c r="J310" s="20">
        <f t="shared" si="140"/>
        <v>0</v>
      </c>
      <c r="K310" s="32">
        <f t="shared" si="151"/>
        <v>0</v>
      </c>
      <c r="L310" s="32">
        <f t="shared" si="151"/>
        <v>0</v>
      </c>
      <c r="M310" s="32">
        <f t="shared" si="151"/>
        <v>0</v>
      </c>
      <c r="N310" s="20">
        <f t="shared" si="116"/>
        <v>0</v>
      </c>
      <c r="O310" s="32">
        <f t="shared" si="151"/>
        <v>3500000000</v>
      </c>
      <c r="P310" s="20">
        <f t="shared" si="143"/>
        <v>3483406600</v>
      </c>
      <c r="Q310" s="32">
        <f t="shared" si="151"/>
        <v>3483406600</v>
      </c>
      <c r="R310" s="32">
        <f t="shared" si="151"/>
        <v>0</v>
      </c>
      <c r="S310" s="32">
        <f t="shared" si="151"/>
        <v>0</v>
      </c>
      <c r="T310" s="20">
        <f t="shared" si="138"/>
        <v>16593400</v>
      </c>
      <c r="U310" s="20">
        <f t="shared" si="144"/>
        <v>3483406600</v>
      </c>
      <c r="V310" s="20">
        <f t="shared" si="127"/>
        <v>0</v>
      </c>
      <c r="W310" s="20">
        <f t="shared" si="117"/>
        <v>3483406600</v>
      </c>
    </row>
    <row r="311" spans="1:23" s="75" customFormat="1" ht="36" customHeight="1">
      <c r="A311" s="27">
        <v>161</v>
      </c>
      <c r="B311" s="30" t="s">
        <v>455</v>
      </c>
      <c r="C311" s="31"/>
      <c r="D311" s="110">
        <f>D312</f>
        <v>1000000000</v>
      </c>
      <c r="E311" s="32">
        <f>E312</f>
        <v>0</v>
      </c>
      <c r="F311" s="32">
        <f t="shared" ref="F311:S311" si="152">F312</f>
        <v>0</v>
      </c>
      <c r="G311" s="32">
        <f t="shared" si="152"/>
        <v>0</v>
      </c>
      <c r="H311" s="32">
        <f t="shared" si="152"/>
        <v>0</v>
      </c>
      <c r="I311" s="32">
        <f t="shared" si="152"/>
        <v>0</v>
      </c>
      <c r="J311" s="20">
        <f t="shared" si="140"/>
        <v>0</v>
      </c>
      <c r="K311" s="32">
        <f t="shared" si="152"/>
        <v>0</v>
      </c>
      <c r="L311" s="32">
        <f t="shared" si="152"/>
        <v>0</v>
      </c>
      <c r="M311" s="32">
        <f t="shared" si="152"/>
        <v>0</v>
      </c>
      <c r="N311" s="20">
        <f t="shared" si="116"/>
        <v>0</v>
      </c>
      <c r="O311" s="32">
        <f t="shared" si="152"/>
        <v>700000000</v>
      </c>
      <c r="P311" s="20">
        <f t="shared" si="143"/>
        <v>700000000</v>
      </c>
      <c r="Q311" s="32">
        <f t="shared" si="152"/>
        <v>700000000</v>
      </c>
      <c r="R311" s="32">
        <f t="shared" si="152"/>
        <v>0</v>
      </c>
      <c r="S311" s="32">
        <f t="shared" si="152"/>
        <v>0</v>
      </c>
      <c r="T311" s="20">
        <f t="shared" si="138"/>
        <v>0</v>
      </c>
      <c r="U311" s="20">
        <f t="shared" si="144"/>
        <v>700000000</v>
      </c>
      <c r="V311" s="20">
        <f t="shared" si="127"/>
        <v>0</v>
      </c>
      <c r="W311" s="20">
        <f t="shared" si="117"/>
        <v>700000000</v>
      </c>
    </row>
    <row r="312" spans="1:23" s="77" customFormat="1" ht="36" customHeight="1">
      <c r="A312" s="27">
        <v>1</v>
      </c>
      <c r="B312" s="30" t="s">
        <v>456</v>
      </c>
      <c r="C312" s="31"/>
      <c r="D312" s="110">
        <f>D313</f>
        <v>1000000000</v>
      </c>
      <c r="E312" s="32">
        <f>E313</f>
        <v>0</v>
      </c>
      <c r="F312" s="32">
        <f t="shared" ref="F312:S312" si="153">F313</f>
        <v>0</v>
      </c>
      <c r="G312" s="32">
        <f t="shared" si="153"/>
        <v>0</v>
      </c>
      <c r="H312" s="32">
        <f t="shared" si="153"/>
        <v>0</v>
      </c>
      <c r="I312" s="32">
        <f t="shared" si="153"/>
        <v>0</v>
      </c>
      <c r="J312" s="20">
        <f t="shared" si="140"/>
        <v>0</v>
      </c>
      <c r="K312" s="32">
        <f t="shared" si="153"/>
        <v>0</v>
      </c>
      <c r="L312" s="32">
        <f t="shared" si="153"/>
        <v>0</v>
      </c>
      <c r="M312" s="32">
        <f t="shared" si="153"/>
        <v>0</v>
      </c>
      <c r="N312" s="20">
        <f t="shared" si="116"/>
        <v>0</v>
      </c>
      <c r="O312" s="32">
        <f t="shared" si="153"/>
        <v>700000000</v>
      </c>
      <c r="P312" s="20">
        <f t="shared" si="143"/>
        <v>700000000</v>
      </c>
      <c r="Q312" s="32">
        <f t="shared" si="153"/>
        <v>700000000</v>
      </c>
      <c r="R312" s="32">
        <f t="shared" si="153"/>
        <v>0</v>
      </c>
      <c r="S312" s="32">
        <f t="shared" si="153"/>
        <v>0</v>
      </c>
      <c r="T312" s="20">
        <f t="shared" si="138"/>
        <v>0</v>
      </c>
      <c r="U312" s="20">
        <f t="shared" si="144"/>
        <v>700000000</v>
      </c>
      <c r="V312" s="20">
        <f t="shared" si="127"/>
        <v>0</v>
      </c>
      <c r="W312" s="20">
        <f t="shared" si="117"/>
        <v>700000000</v>
      </c>
    </row>
    <row r="313" spans="1:23" s="75" customFormat="1" ht="36" customHeight="1">
      <c r="A313" s="54">
        <v>1.1000000000000001</v>
      </c>
      <c r="B313" s="17" t="s">
        <v>457</v>
      </c>
      <c r="C313" s="55">
        <v>8081078</v>
      </c>
      <c r="D313" s="111">
        <v>1000000000</v>
      </c>
      <c r="E313" s="56"/>
      <c r="F313" s="56"/>
      <c r="G313" s="56"/>
      <c r="H313" s="56"/>
      <c r="I313" s="56"/>
      <c r="J313" s="20">
        <f t="shared" si="140"/>
        <v>0</v>
      </c>
      <c r="K313" s="56"/>
      <c r="L313" s="56"/>
      <c r="M313" s="56"/>
      <c r="N313" s="20">
        <f t="shared" si="116"/>
        <v>0</v>
      </c>
      <c r="O313" s="56">
        <v>700000000</v>
      </c>
      <c r="P313" s="11">
        <f t="shared" si="143"/>
        <v>700000000</v>
      </c>
      <c r="Q313" s="56">
        <v>700000000</v>
      </c>
      <c r="R313" s="56"/>
      <c r="S313" s="56"/>
      <c r="T313" s="11">
        <f t="shared" si="138"/>
        <v>0</v>
      </c>
      <c r="U313" s="11">
        <f t="shared" si="144"/>
        <v>700000000</v>
      </c>
      <c r="V313" s="11">
        <f t="shared" si="127"/>
        <v>0</v>
      </c>
      <c r="W313" s="11">
        <f t="shared" si="117"/>
        <v>700000000</v>
      </c>
    </row>
    <row r="314" spans="1:23" s="75" customFormat="1" ht="36" customHeight="1">
      <c r="A314" s="27">
        <v>283</v>
      </c>
      <c r="B314" s="30" t="s">
        <v>458</v>
      </c>
      <c r="C314" s="31"/>
      <c r="D314" s="110">
        <f>D315+D317+D319</f>
        <v>2275000000</v>
      </c>
      <c r="E314" s="32">
        <f>E315+E317+E319</f>
        <v>0</v>
      </c>
      <c r="F314" s="32">
        <f t="shared" ref="F314:S314" si="154">F315+F317+F319</f>
        <v>0</v>
      </c>
      <c r="G314" s="32">
        <f t="shared" si="154"/>
        <v>0</v>
      </c>
      <c r="H314" s="32">
        <f t="shared" si="154"/>
        <v>0</v>
      </c>
      <c r="I314" s="32">
        <f t="shared" si="154"/>
        <v>0</v>
      </c>
      <c r="J314" s="20">
        <f t="shared" si="140"/>
        <v>0</v>
      </c>
      <c r="K314" s="32">
        <f t="shared" si="154"/>
        <v>0</v>
      </c>
      <c r="L314" s="32">
        <f t="shared" si="154"/>
        <v>0</v>
      </c>
      <c r="M314" s="32">
        <f t="shared" si="154"/>
        <v>0</v>
      </c>
      <c r="N314" s="20">
        <f t="shared" si="116"/>
        <v>0</v>
      </c>
      <c r="O314" s="32">
        <f t="shared" si="154"/>
        <v>2100000000</v>
      </c>
      <c r="P314" s="20">
        <f t="shared" si="143"/>
        <v>2097585600</v>
      </c>
      <c r="Q314" s="32">
        <f t="shared" si="154"/>
        <v>2097585600</v>
      </c>
      <c r="R314" s="32">
        <f t="shared" si="154"/>
        <v>0</v>
      </c>
      <c r="S314" s="32">
        <f t="shared" si="154"/>
        <v>0</v>
      </c>
      <c r="T314" s="20">
        <f t="shared" si="138"/>
        <v>2414400</v>
      </c>
      <c r="U314" s="20">
        <f t="shared" si="144"/>
        <v>2097585600</v>
      </c>
      <c r="V314" s="20">
        <f t="shared" si="127"/>
        <v>0</v>
      </c>
      <c r="W314" s="20">
        <f t="shared" si="117"/>
        <v>2097585600</v>
      </c>
    </row>
    <row r="315" spans="1:23" s="76" customFormat="1" ht="36" customHeight="1">
      <c r="A315" s="27">
        <v>2</v>
      </c>
      <c r="B315" s="30" t="s">
        <v>459</v>
      </c>
      <c r="C315" s="31"/>
      <c r="D315" s="110">
        <f>D316</f>
        <v>875000000</v>
      </c>
      <c r="E315" s="32">
        <f>E316</f>
        <v>0</v>
      </c>
      <c r="F315" s="32">
        <f t="shared" ref="F315:S315" si="155">F316</f>
        <v>0</v>
      </c>
      <c r="G315" s="32">
        <f t="shared" si="155"/>
        <v>0</v>
      </c>
      <c r="H315" s="32">
        <f t="shared" si="155"/>
        <v>0</v>
      </c>
      <c r="I315" s="32">
        <f t="shared" si="155"/>
        <v>0</v>
      </c>
      <c r="J315" s="20">
        <f t="shared" si="140"/>
        <v>0</v>
      </c>
      <c r="K315" s="32">
        <f t="shared" si="155"/>
        <v>0</v>
      </c>
      <c r="L315" s="32">
        <f t="shared" si="155"/>
        <v>0</v>
      </c>
      <c r="M315" s="32">
        <f t="shared" si="155"/>
        <v>0</v>
      </c>
      <c r="N315" s="20">
        <f t="shared" si="116"/>
        <v>0</v>
      </c>
      <c r="O315" s="32">
        <f t="shared" si="155"/>
        <v>700000000</v>
      </c>
      <c r="P315" s="20">
        <f t="shared" si="143"/>
        <v>700000000</v>
      </c>
      <c r="Q315" s="32">
        <f t="shared" si="155"/>
        <v>700000000</v>
      </c>
      <c r="R315" s="32">
        <f t="shared" si="155"/>
        <v>0</v>
      </c>
      <c r="S315" s="32">
        <f t="shared" si="155"/>
        <v>0</v>
      </c>
      <c r="T315" s="20">
        <f t="shared" si="138"/>
        <v>0</v>
      </c>
      <c r="U315" s="20">
        <f t="shared" si="144"/>
        <v>700000000</v>
      </c>
      <c r="V315" s="20">
        <f t="shared" si="127"/>
        <v>0</v>
      </c>
      <c r="W315" s="20">
        <f t="shared" si="117"/>
        <v>700000000</v>
      </c>
    </row>
    <row r="316" spans="1:23" s="75" customFormat="1" ht="36" customHeight="1">
      <c r="A316" s="54">
        <v>2.1</v>
      </c>
      <c r="B316" s="17" t="s">
        <v>460</v>
      </c>
      <c r="C316" s="55">
        <v>8084081</v>
      </c>
      <c r="D316" s="111">
        <v>875000000</v>
      </c>
      <c r="E316" s="56"/>
      <c r="F316" s="56"/>
      <c r="G316" s="56"/>
      <c r="H316" s="56"/>
      <c r="I316" s="56"/>
      <c r="J316" s="20">
        <f t="shared" si="140"/>
        <v>0</v>
      </c>
      <c r="K316" s="56"/>
      <c r="L316" s="56"/>
      <c r="M316" s="56"/>
      <c r="N316" s="20">
        <f t="shared" si="116"/>
        <v>0</v>
      </c>
      <c r="O316" s="56">
        <v>700000000</v>
      </c>
      <c r="P316" s="11">
        <f t="shared" si="143"/>
        <v>700000000</v>
      </c>
      <c r="Q316" s="56">
        <v>700000000</v>
      </c>
      <c r="R316" s="56"/>
      <c r="S316" s="56"/>
      <c r="T316" s="11">
        <f t="shared" si="138"/>
        <v>0</v>
      </c>
      <c r="U316" s="11">
        <f t="shared" si="144"/>
        <v>700000000</v>
      </c>
      <c r="V316" s="11">
        <f t="shared" si="127"/>
        <v>0</v>
      </c>
      <c r="W316" s="11">
        <f t="shared" si="117"/>
        <v>700000000</v>
      </c>
    </row>
    <row r="317" spans="1:23" s="76" customFormat="1" ht="36" customHeight="1">
      <c r="A317" s="27">
        <v>3</v>
      </c>
      <c r="B317" s="2" t="s">
        <v>461</v>
      </c>
      <c r="C317" s="78"/>
      <c r="D317" s="112">
        <f>D318</f>
        <v>700000000</v>
      </c>
      <c r="E317" s="79">
        <f>E318</f>
        <v>0</v>
      </c>
      <c r="F317" s="79">
        <f t="shared" ref="F317:S317" si="156">F318</f>
        <v>0</v>
      </c>
      <c r="G317" s="79">
        <f t="shared" si="156"/>
        <v>0</v>
      </c>
      <c r="H317" s="79">
        <f t="shared" si="156"/>
        <v>0</v>
      </c>
      <c r="I317" s="79">
        <f t="shared" si="156"/>
        <v>0</v>
      </c>
      <c r="J317" s="20">
        <f t="shared" si="140"/>
        <v>0</v>
      </c>
      <c r="K317" s="79">
        <f t="shared" si="156"/>
        <v>0</v>
      </c>
      <c r="L317" s="79">
        <f t="shared" si="156"/>
        <v>0</v>
      </c>
      <c r="M317" s="79">
        <f t="shared" si="156"/>
        <v>0</v>
      </c>
      <c r="N317" s="20">
        <f t="shared" si="116"/>
        <v>0</v>
      </c>
      <c r="O317" s="79">
        <f t="shared" si="156"/>
        <v>700000000</v>
      </c>
      <c r="P317" s="20">
        <f t="shared" si="143"/>
        <v>700000000</v>
      </c>
      <c r="Q317" s="79">
        <f t="shared" si="156"/>
        <v>700000000</v>
      </c>
      <c r="R317" s="79">
        <f t="shared" si="156"/>
        <v>0</v>
      </c>
      <c r="S317" s="79">
        <f t="shared" si="156"/>
        <v>0</v>
      </c>
      <c r="T317" s="20">
        <f t="shared" si="138"/>
        <v>0</v>
      </c>
      <c r="U317" s="20">
        <f t="shared" si="144"/>
        <v>700000000</v>
      </c>
      <c r="V317" s="20">
        <f t="shared" si="127"/>
        <v>0</v>
      </c>
      <c r="W317" s="20">
        <f t="shared" si="117"/>
        <v>700000000</v>
      </c>
    </row>
    <row r="318" spans="1:23" s="75" customFormat="1" ht="36" customHeight="1">
      <c r="A318" s="54">
        <v>3.1</v>
      </c>
      <c r="B318" s="17" t="s">
        <v>462</v>
      </c>
      <c r="C318" s="55">
        <v>8081800</v>
      </c>
      <c r="D318" s="100">
        <v>700000000</v>
      </c>
      <c r="E318" s="56"/>
      <c r="F318" s="56"/>
      <c r="G318" s="56"/>
      <c r="H318" s="56"/>
      <c r="I318" s="56"/>
      <c r="J318" s="20">
        <f t="shared" si="140"/>
        <v>0</v>
      </c>
      <c r="K318" s="56"/>
      <c r="L318" s="56"/>
      <c r="M318" s="56"/>
      <c r="N318" s="20">
        <f t="shared" si="116"/>
        <v>0</v>
      </c>
      <c r="O318" s="56">
        <v>700000000</v>
      </c>
      <c r="P318" s="11">
        <f t="shared" si="143"/>
        <v>700000000</v>
      </c>
      <c r="Q318" s="56">
        <v>700000000</v>
      </c>
      <c r="R318" s="56"/>
      <c r="S318" s="56"/>
      <c r="T318" s="11">
        <f t="shared" si="138"/>
        <v>0</v>
      </c>
      <c r="U318" s="11">
        <f t="shared" si="144"/>
        <v>700000000</v>
      </c>
      <c r="V318" s="11">
        <f t="shared" si="127"/>
        <v>0</v>
      </c>
      <c r="W318" s="11">
        <f t="shared" si="117"/>
        <v>700000000</v>
      </c>
    </row>
    <row r="319" spans="1:23" s="76" customFormat="1" ht="36" customHeight="1">
      <c r="A319" s="27">
        <v>4</v>
      </c>
      <c r="B319" s="30" t="s">
        <v>463</v>
      </c>
      <c r="C319" s="78"/>
      <c r="D319" s="112">
        <f>D320</f>
        <v>700000000</v>
      </c>
      <c r="E319" s="79">
        <f>E320</f>
        <v>0</v>
      </c>
      <c r="F319" s="79">
        <f t="shared" ref="F319:S319" si="157">F320</f>
        <v>0</v>
      </c>
      <c r="G319" s="79">
        <f t="shared" si="157"/>
        <v>0</v>
      </c>
      <c r="H319" s="79">
        <f t="shared" si="157"/>
        <v>0</v>
      </c>
      <c r="I319" s="79">
        <f t="shared" si="157"/>
        <v>0</v>
      </c>
      <c r="J319" s="20">
        <f t="shared" si="140"/>
        <v>0</v>
      </c>
      <c r="K319" s="79">
        <f t="shared" si="157"/>
        <v>0</v>
      </c>
      <c r="L319" s="79">
        <f t="shared" si="157"/>
        <v>0</v>
      </c>
      <c r="M319" s="79">
        <f t="shared" si="157"/>
        <v>0</v>
      </c>
      <c r="N319" s="20">
        <f t="shared" si="116"/>
        <v>0</v>
      </c>
      <c r="O319" s="79">
        <f t="shared" si="157"/>
        <v>700000000</v>
      </c>
      <c r="P319" s="20">
        <f t="shared" si="143"/>
        <v>697585600</v>
      </c>
      <c r="Q319" s="79">
        <f t="shared" si="157"/>
        <v>697585600</v>
      </c>
      <c r="R319" s="79">
        <f t="shared" si="157"/>
        <v>0</v>
      </c>
      <c r="S319" s="79">
        <f t="shared" si="157"/>
        <v>0</v>
      </c>
      <c r="T319" s="20">
        <f t="shared" si="138"/>
        <v>2414400</v>
      </c>
      <c r="U319" s="20">
        <f t="shared" si="144"/>
        <v>697585600</v>
      </c>
      <c r="V319" s="20">
        <f t="shared" si="127"/>
        <v>0</v>
      </c>
      <c r="W319" s="20">
        <f t="shared" si="117"/>
        <v>697585600</v>
      </c>
    </row>
    <row r="320" spans="1:23" s="75" customFormat="1" ht="36" customHeight="1">
      <c r="A320" s="54">
        <v>4.0999999999999996</v>
      </c>
      <c r="B320" s="17" t="s">
        <v>464</v>
      </c>
      <c r="C320" s="55">
        <v>8081806</v>
      </c>
      <c r="D320" s="100">
        <v>700000000</v>
      </c>
      <c r="E320" s="56"/>
      <c r="F320" s="56"/>
      <c r="G320" s="56"/>
      <c r="H320" s="56"/>
      <c r="I320" s="56"/>
      <c r="J320" s="20">
        <f t="shared" si="140"/>
        <v>0</v>
      </c>
      <c r="K320" s="56"/>
      <c r="L320" s="56"/>
      <c r="M320" s="56"/>
      <c r="N320" s="20">
        <f t="shared" si="116"/>
        <v>0</v>
      </c>
      <c r="O320" s="11">
        <v>700000000</v>
      </c>
      <c r="P320" s="11">
        <f t="shared" si="143"/>
        <v>697585600</v>
      </c>
      <c r="Q320" s="11">
        <v>697585600</v>
      </c>
      <c r="R320" s="56"/>
      <c r="S320" s="56"/>
      <c r="T320" s="11">
        <f t="shared" si="138"/>
        <v>2414400</v>
      </c>
      <c r="U320" s="11">
        <f t="shared" si="144"/>
        <v>697585600</v>
      </c>
      <c r="V320" s="11">
        <f t="shared" si="127"/>
        <v>0</v>
      </c>
      <c r="W320" s="11">
        <f t="shared" si="117"/>
        <v>697585600</v>
      </c>
    </row>
    <row r="321" spans="1:23" s="75" customFormat="1" ht="36" customHeight="1">
      <c r="A321" s="37">
        <v>292</v>
      </c>
      <c r="B321" s="3" t="s">
        <v>465</v>
      </c>
      <c r="C321" s="78"/>
      <c r="D321" s="112">
        <f>D322+D324</f>
        <v>1809000000</v>
      </c>
      <c r="E321" s="79">
        <f>E322+E324</f>
        <v>0</v>
      </c>
      <c r="F321" s="79">
        <f t="shared" ref="F321:S321" si="158">F322+F324</f>
        <v>0</v>
      </c>
      <c r="G321" s="79">
        <f t="shared" si="158"/>
        <v>0</v>
      </c>
      <c r="H321" s="79">
        <f t="shared" si="158"/>
        <v>0</v>
      </c>
      <c r="I321" s="79">
        <f t="shared" si="158"/>
        <v>0</v>
      </c>
      <c r="J321" s="20">
        <f t="shared" si="140"/>
        <v>0</v>
      </c>
      <c r="K321" s="79">
        <f t="shared" si="158"/>
        <v>0</v>
      </c>
      <c r="L321" s="79">
        <f t="shared" si="158"/>
        <v>0</v>
      </c>
      <c r="M321" s="79">
        <f t="shared" si="158"/>
        <v>0</v>
      </c>
      <c r="N321" s="20">
        <f t="shared" si="116"/>
        <v>0</v>
      </c>
      <c r="O321" s="79">
        <f t="shared" si="158"/>
        <v>1400000000</v>
      </c>
      <c r="P321" s="20">
        <f t="shared" si="143"/>
        <v>1385821000</v>
      </c>
      <c r="Q321" s="79">
        <f t="shared" si="158"/>
        <v>1385821000</v>
      </c>
      <c r="R321" s="79">
        <f t="shared" si="158"/>
        <v>0</v>
      </c>
      <c r="S321" s="79">
        <f t="shared" si="158"/>
        <v>0</v>
      </c>
      <c r="T321" s="20">
        <f t="shared" si="138"/>
        <v>14179000</v>
      </c>
      <c r="U321" s="20">
        <f t="shared" si="144"/>
        <v>1385821000</v>
      </c>
      <c r="V321" s="20">
        <f t="shared" si="127"/>
        <v>0</v>
      </c>
      <c r="W321" s="20">
        <f t="shared" si="117"/>
        <v>1385821000</v>
      </c>
    </row>
    <row r="322" spans="1:23" s="76" customFormat="1" ht="36" customHeight="1">
      <c r="A322" s="27">
        <v>1</v>
      </c>
      <c r="B322" s="30" t="s">
        <v>466</v>
      </c>
      <c r="C322" s="31"/>
      <c r="D322" s="110">
        <f>D323</f>
        <v>700000000</v>
      </c>
      <c r="E322" s="32">
        <f>E323</f>
        <v>0</v>
      </c>
      <c r="F322" s="32">
        <f t="shared" ref="F322:S322" si="159">F323</f>
        <v>0</v>
      </c>
      <c r="G322" s="32">
        <f t="shared" si="159"/>
        <v>0</v>
      </c>
      <c r="H322" s="32">
        <f t="shared" si="159"/>
        <v>0</v>
      </c>
      <c r="I322" s="32">
        <f t="shared" si="159"/>
        <v>0</v>
      </c>
      <c r="J322" s="20">
        <f t="shared" si="140"/>
        <v>0</v>
      </c>
      <c r="K322" s="32">
        <f t="shared" si="159"/>
        <v>0</v>
      </c>
      <c r="L322" s="32">
        <f t="shared" si="159"/>
        <v>0</v>
      </c>
      <c r="M322" s="32">
        <f t="shared" si="159"/>
        <v>0</v>
      </c>
      <c r="N322" s="20">
        <f t="shared" si="116"/>
        <v>0</v>
      </c>
      <c r="O322" s="32">
        <f t="shared" si="159"/>
        <v>700000000</v>
      </c>
      <c r="P322" s="20">
        <f t="shared" si="143"/>
        <v>685821000</v>
      </c>
      <c r="Q322" s="32">
        <f t="shared" si="159"/>
        <v>685821000</v>
      </c>
      <c r="R322" s="32">
        <f t="shared" si="159"/>
        <v>0</v>
      </c>
      <c r="S322" s="32">
        <f t="shared" si="159"/>
        <v>0</v>
      </c>
      <c r="T322" s="20">
        <f t="shared" si="138"/>
        <v>14179000</v>
      </c>
      <c r="U322" s="20">
        <f t="shared" si="144"/>
        <v>685821000</v>
      </c>
      <c r="V322" s="20">
        <f t="shared" si="127"/>
        <v>0</v>
      </c>
      <c r="W322" s="20">
        <f t="shared" si="117"/>
        <v>685821000</v>
      </c>
    </row>
    <row r="323" spans="1:23" s="75" customFormat="1" ht="36" customHeight="1">
      <c r="A323" s="54">
        <v>1.1000000000000001</v>
      </c>
      <c r="B323" s="17" t="s">
        <v>467</v>
      </c>
      <c r="C323" s="55">
        <v>8085531</v>
      </c>
      <c r="D323" s="100">
        <v>700000000</v>
      </c>
      <c r="E323" s="56"/>
      <c r="F323" s="56"/>
      <c r="G323" s="56"/>
      <c r="H323" s="56"/>
      <c r="I323" s="56"/>
      <c r="J323" s="20">
        <f t="shared" si="140"/>
        <v>0</v>
      </c>
      <c r="K323" s="56"/>
      <c r="L323" s="56"/>
      <c r="M323" s="56"/>
      <c r="N323" s="20">
        <f t="shared" ref="N323:N386" si="160">I323-J323-M323</f>
        <v>0</v>
      </c>
      <c r="O323" s="56">
        <v>700000000</v>
      </c>
      <c r="P323" s="11">
        <f t="shared" si="143"/>
        <v>685821000</v>
      </c>
      <c r="Q323" s="11">
        <v>685821000</v>
      </c>
      <c r="R323" s="56"/>
      <c r="S323" s="56"/>
      <c r="T323" s="11">
        <f t="shared" si="138"/>
        <v>14179000</v>
      </c>
      <c r="U323" s="11">
        <f t="shared" si="144"/>
        <v>685821000</v>
      </c>
      <c r="V323" s="11">
        <f t="shared" si="127"/>
        <v>0</v>
      </c>
      <c r="W323" s="11">
        <f t="shared" ref="W323:W386" si="161">E323+J323+P323</f>
        <v>685821000</v>
      </c>
    </row>
    <row r="324" spans="1:23" s="76" customFormat="1" ht="36" customHeight="1">
      <c r="A324" s="27">
        <v>2</v>
      </c>
      <c r="B324" s="30" t="s">
        <v>468</v>
      </c>
      <c r="C324" s="31"/>
      <c r="D324" s="110">
        <f>D325</f>
        <v>1109000000</v>
      </c>
      <c r="E324" s="32">
        <f>E325</f>
        <v>0</v>
      </c>
      <c r="F324" s="32">
        <f t="shared" ref="F324:S324" si="162">F325</f>
        <v>0</v>
      </c>
      <c r="G324" s="32">
        <f t="shared" si="162"/>
        <v>0</v>
      </c>
      <c r="H324" s="32">
        <f t="shared" si="162"/>
        <v>0</v>
      </c>
      <c r="I324" s="32">
        <f t="shared" si="162"/>
        <v>0</v>
      </c>
      <c r="J324" s="20">
        <f t="shared" si="140"/>
        <v>0</v>
      </c>
      <c r="K324" s="32">
        <f t="shared" si="162"/>
        <v>0</v>
      </c>
      <c r="L324" s="32">
        <f t="shared" si="162"/>
        <v>0</v>
      </c>
      <c r="M324" s="32">
        <f t="shared" si="162"/>
        <v>0</v>
      </c>
      <c r="N324" s="20">
        <f t="shared" si="160"/>
        <v>0</v>
      </c>
      <c r="O324" s="32">
        <f t="shared" si="162"/>
        <v>700000000</v>
      </c>
      <c r="P324" s="20">
        <f t="shared" si="143"/>
        <v>700000000</v>
      </c>
      <c r="Q324" s="32">
        <f t="shared" si="162"/>
        <v>700000000</v>
      </c>
      <c r="R324" s="32">
        <f t="shared" si="162"/>
        <v>0</v>
      </c>
      <c r="S324" s="32">
        <f t="shared" si="162"/>
        <v>0</v>
      </c>
      <c r="T324" s="20">
        <f t="shared" si="138"/>
        <v>0</v>
      </c>
      <c r="U324" s="20">
        <f t="shared" si="144"/>
        <v>700000000</v>
      </c>
      <c r="V324" s="20">
        <f t="shared" si="127"/>
        <v>0</v>
      </c>
      <c r="W324" s="20">
        <f t="shared" si="161"/>
        <v>700000000</v>
      </c>
    </row>
    <row r="325" spans="1:23" s="75" customFormat="1" ht="36" customHeight="1">
      <c r="A325" s="27">
        <v>2.1</v>
      </c>
      <c r="B325" s="17" t="s">
        <v>469</v>
      </c>
      <c r="C325" s="55">
        <v>8086227</v>
      </c>
      <c r="D325" s="100">
        <v>1109000000</v>
      </c>
      <c r="E325" s="56"/>
      <c r="F325" s="56"/>
      <c r="G325" s="56"/>
      <c r="H325" s="56"/>
      <c r="I325" s="56"/>
      <c r="J325" s="20">
        <f t="shared" si="140"/>
        <v>0</v>
      </c>
      <c r="K325" s="56"/>
      <c r="L325" s="56"/>
      <c r="M325" s="56"/>
      <c r="N325" s="20">
        <f t="shared" si="160"/>
        <v>0</v>
      </c>
      <c r="O325" s="56">
        <v>700000000</v>
      </c>
      <c r="P325" s="11">
        <f t="shared" si="143"/>
        <v>700000000</v>
      </c>
      <c r="Q325" s="56">
        <v>700000000</v>
      </c>
      <c r="R325" s="56"/>
      <c r="S325" s="56"/>
      <c r="T325" s="11">
        <f t="shared" si="138"/>
        <v>0</v>
      </c>
      <c r="U325" s="11">
        <f t="shared" si="144"/>
        <v>700000000</v>
      </c>
      <c r="V325" s="11">
        <f t="shared" si="127"/>
        <v>0</v>
      </c>
      <c r="W325" s="11">
        <f t="shared" si="161"/>
        <v>700000000</v>
      </c>
    </row>
    <row r="326" spans="1:23" s="83" customFormat="1" ht="54" customHeight="1">
      <c r="A326" s="80" t="s">
        <v>470</v>
      </c>
      <c r="B326" s="91" t="s">
        <v>745</v>
      </c>
      <c r="C326" s="81"/>
      <c r="D326" s="113">
        <f>D327</f>
        <v>4690631423</v>
      </c>
      <c r="E326" s="82">
        <f>E327</f>
        <v>0</v>
      </c>
      <c r="F326" s="82">
        <f t="shared" ref="F326:S326" si="163">F327</f>
        <v>0</v>
      </c>
      <c r="G326" s="82">
        <f t="shared" si="163"/>
        <v>0</v>
      </c>
      <c r="H326" s="82">
        <f t="shared" si="163"/>
        <v>0</v>
      </c>
      <c r="I326" s="82">
        <f t="shared" si="163"/>
        <v>0</v>
      </c>
      <c r="J326" s="20">
        <f t="shared" si="140"/>
        <v>0</v>
      </c>
      <c r="K326" s="82">
        <f t="shared" si="163"/>
        <v>0</v>
      </c>
      <c r="L326" s="82">
        <f t="shared" si="163"/>
        <v>0</v>
      </c>
      <c r="M326" s="82">
        <f t="shared" si="163"/>
        <v>0</v>
      </c>
      <c r="N326" s="20">
        <f t="shared" si="160"/>
        <v>0</v>
      </c>
      <c r="O326" s="82">
        <f t="shared" si="163"/>
        <v>4554867900</v>
      </c>
      <c r="P326" s="20">
        <f t="shared" si="143"/>
        <v>4554867900</v>
      </c>
      <c r="Q326" s="82">
        <f t="shared" si="163"/>
        <v>4554867900</v>
      </c>
      <c r="R326" s="82">
        <f t="shared" si="163"/>
        <v>0</v>
      </c>
      <c r="S326" s="82">
        <f t="shared" si="163"/>
        <v>0</v>
      </c>
      <c r="T326" s="20">
        <f t="shared" si="138"/>
        <v>0</v>
      </c>
      <c r="U326" s="20">
        <f t="shared" si="144"/>
        <v>4554867900</v>
      </c>
      <c r="V326" s="20">
        <f t="shared" si="127"/>
        <v>0</v>
      </c>
      <c r="W326" s="20">
        <f t="shared" si="161"/>
        <v>4554867900</v>
      </c>
    </row>
    <row r="327" spans="1:23" s="84" customFormat="1" ht="36" customHeight="1">
      <c r="A327" s="80"/>
      <c r="B327" s="85" t="s">
        <v>452</v>
      </c>
      <c r="C327" s="81"/>
      <c r="D327" s="113">
        <f t="shared" ref="D327:S327" si="164">D328+D357</f>
        <v>4690631423</v>
      </c>
      <c r="E327" s="82">
        <f t="shared" si="164"/>
        <v>0</v>
      </c>
      <c r="F327" s="82">
        <f t="shared" si="164"/>
        <v>0</v>
      </c>
      <c r="G327" s="82">
        <f t="shared" si="164"/>
        <v>0</v>
      </c>
      <c r="H327" s="82">
        <f t="shared" si="164"/>
        <v>0</v>
      </c>
      <c r="I327" s="82">
        <f t="shared" si="164"/>
        <v>0</v>
      </c>
      <c r="J327" s="20">
        <f t="shared" si="140"/>
        <v>0</v>
      </c>
      <c r="K327" s="82">
        <f t="shared" si="164"/>
        <v>0</v>
      </c>
      <c r="L327" s="82">
        <f t="shared" si="164"/>
        <v>0</v>
      </c>
      <c r="M327" s="82">
        <f t="shared" si="164"/>
        <v>0</v>
      </c>
      <c r="N327" s="20">
        <f t="shared" si="160"/>
        <v>0</v>
      </c>
      <c r="O327" s="82">
        <f t="shared" si="164"/>
        <v>4554867900</v>
      </c>
      <c r="P327" s="20">
        <f t="shared" si="143"/>
        <v>4554867900</v>
      </c>
      <c r="Q327" s="82">
        <f t="shared" si="164"/>
        <v>4554867900</v>
      </c>
      <c r="R327" s="82">
        <f t="shared" si="164"/>
        <v>0</v>
      </c>
      <c r="S327" s="82">
        <f t="shared" si="164"/>
        <v>0</v>
      </c>
      <c r="T327" s="20">
        <f t="shared" si="138"/>
        <v>0</v>
      </c>
      <c r="U327" s="20">
        <f t="shared" si="144"/>
        <v>4554867900</v>
      </c>
      <c r="V327" s="20">
        <f t="shared" si="127"/>
        <v>0</v>
      </c>
      <c r="W327" s="20">
        <f t="shared" si="161"/>
        <v>4554867900</v>
      </c>
    </row>
    <row r="328" spans="1:23" s="83" customFormat="1" ht="36" customHeight="1">
      <c r="A328" s="80" t="s">
        <v>744</v>
      </c>
      <c r="B328" s="85" t="s">
        <v>742</v>
      </c>
      <c r="C328" s="81"/>
      <c r="D328" s="113">
        <f t="shared" ref="D328:E330" si="165">D329</f>
        <v>2215109623</v>
      </c>
      <c r="E328" s="82">
        <f t="shared" si="165"/>
        <v>0</v>
      </c>
      <c r="F328" s="82">
        <f t="shared" ref="F328:S328" si="166">F329</f>
        <v>0</v>
      </c>
      <c r="G328" s="82">
        <f t="shared" si="166"/>
        <v>0</v>
      </c>
      <c r="H328" s="82">
        <f t="shared" si="166"/>
        <v>0</v>
      </c>
      <c r="I328" s="82">
        <f t="shared" si="166"/>
        <v>0</v>
      </c>
      <c r="J328" s="20">
        <f t="shared" si="140"/>
        <v>0</v>
      </c>
      <c r="K328" s="82">
        <f t="shared" si="166"/>
        <v>0</v>
      </c>
      <c r="L328" s="82">
        <f t="shared" si="166"/>
        <v>0</v>
      </c>
      <c r="M328" s="82">
        <f t="shared" si="166"/>
        <v>0</v>
      </c>
      <c r="N328" s="20">
        <f t="shared" si="160"/>
        <v>0</v>
      </c>
      <c r="O328" s="82">
        <f t="shared" si="166"/>
        <v>2079346100</v>
      </c>
      <c r="P328" s="20">
        <f t="shared" si="143"/>
        <v>2079346100</v>
      </c>
      <c r="Q328" s="82">
        <f t="shared" si="166"/>
        <v>2079346100</v>
      </c>
      <c r="R328" s="82">
        <f t="shared" si="166"/>
        <v>0</v>
      </c>
      <c r="S328" s="82">
        <f t="shared" si="166"/>
        <v>0</v>
      </c>
      <c r="T328" s="20">
        <f t="shared" si="138"/>
        <v>0</v>
      </c>
      <c r="U328" s="20">
        <f t="shared" si="144"/>
        <v>2079346100</v>
      </c>
      <c r="V328" s="20">
        <f t="shared" si="127"/>
        <v>0</v>
      </c>
      <c r="W328" s="20">
        <f t="shared" si="161"/>
        <v>2079346100</v>
      </c>
    </row>
    <row r="329" spans="1:23" s="84" customFormat="1" ht="36" customHeight="1">
      <c r="A329" s="1"/>
      <c r="B329" s="34" t="s">
        <v>471</v>
      </c>
      <c r="C329" s="35"/>
      <c r="D329" s="109">
        <f t="shared" si="165"/>
        <v>2215109623</v>
      </c>
      <c r="E329" s="33">
        <f t="shared" si="165"/>
        <v>0</v>
      </c>
      <c r="F329" s="33">
        <f t="shared" ref="F329:S329" si="167">F330</f>
        <v>0</v>
      </c>
      <c r="G329" s="33">
        <f t="shared" si="167"/>
        <v>0</v>
      </c>
      <c r="H329" s="33">
        <f t="shared" si="167"/>
        <v>0</v>
      </c>
      <c r="I329" s="33">
        <f t="shared" si="167"/>
        <v>0</v>
      </c>
      <c r="J329" s="20">
        <f t="shared" si="140"/>
        <v>0</v>
      </c>
      <c r="K329" s="33">
        <f t="shared" si="167"/>
        <v>0</v>
      </c>
      <c r="L329" s="33">
        <f t="shared" si="167"/>
        <v>0</v>
      </c>
      <c r="M329" s="33">
        <f t="shared" si="167"/>
        <v>0</v>
      </c>
      <c r="N329" s="20">
        <f t="shared" si="160"/>
        <v>0</v>
      </c>
      <c r="O329" s="33">
        <f t="shared" si="167"/>
        <v>2079346100</v>
      </c>
      <c r="P329" s="20">
        <f t="shared" si="143"/>
        <v>2079346100</v>
      </c>
      <c r="Q329" s="33">
        <f t="shared" si="167"/>
        <v>2079346100</v>
      </c>
      <c r="R329" s="33">
        <f t="shared" si="167"/>
        <v>0</v>
      </c>
      <c r="S329" s="33">
        <f t="shared" si="167"/>
        <v>0</v>
      </c>
      <c r="T329" s="20">
        <f t="shared" si="138"/>
        <v>0</v>
      </c>
      <c r="U329" s="20">
        <f t="shared" si="144"/>
        <v>2079346100</v>
      </c>
      <c r="V329" s="20">
        <f t="shared" si="127"/>
        <v>0</v>
      </c>
      <c r="W329" s="20">
        <f t="shared" si="161"/>
        <v>2079346100</v>
      </c>
    </row>
    <row r="330" spans="1:23" s="83" customFormat="1" ht="36" customHeight="1">
      <c r="A330" s="1">
        <v>280</v>
      </c>
      <c r="B330" s="34" t="s">
        <v>454</v>
      </c>
      <c r="C330" s="35"/>
      <c r="D330" s="109">
        <f t="shared" si="165"/>
        <v>2215109623</v>
      </c>
      <c r="E330" s="33">
        <f t="shared" si="165"/>
        <v>0</v>
      </c>
      <c r="F330" s="33">
        <f t="shared" ref="F330:S330" si="168">F331</f>
        <v>0</v>
      </c>
      <c r="G330" s="33">
        <f t="shared" si="168"/>
        <v>0</v>
      </c>
      <c r="H330" s="33">
        <f t="shared" si="168"/>
        <v>0</v>
      </c>
      <c r="I330" s="33">
        <f t="shared" si="168"/>
        <v>0</v>
      </c>
      <c r="J330" s="20">
        <f t="shared" si="140"/>
        <v>0</v>
      </c>
      <c r="K330" s="33">
        <f t="shared" si="168"/>
        <v>0</v>
      </c>
      <c r="L330" s="33">
        <f t="shared" si="168"/>
        <v>0</v>
      </c>
      <c r="M330" s="33">
        <f t="shared" si="168"/>
        <v>0</v>
      </c>
      <c r="N330" s="20">
        <f t="shared" si="160"/>
        <v>0</v>
      </c>
      <c r="O330" s="33">
        <f t="shared" si="168"/>
        <v>2079346100</v>
      </c>
      <c r="P330" s="20">
        <f t="shared" si="143"/>
        <v>2079346100</v>
      </c>
      <c r="Q330" s="33">
        <f t="shared" si="168"/>
        <v>2079346100</v>
      </c>
      <c r="R330" s="33">
        <f t="shared" si="168"/>
        <v>0</v>
      </c>
      <c r="S330" s="33">
        <f t="shared" si="168"/>
        <v>0</v>
      </c>
      <c r="T330" s="20">
        <f t="shared" si="138"/>
        <v>0</v>
      </c>
      <c r="U330" s="20">
        <f t="shared" si="144"/>
        <v>2079346100</v>
      </c>
      <c r="V330" s="20">
        <f t="shared" si="127"/>
        <v>0</v>
      </c>
      <c r="W330" s="20">
        <f t="shared" si="161"/>
        <v>2079346100</v>
      </c>
    </row>
    <row r="331" spans="1:23" s="83" customFormat="1" ht="36" customHeight="1">
      <c r="A331" s="1">
        <v>292</v>
      </c>
      <c r="B331" s="36" t="s">
        <v>465</v>
      </c>
      <c r="C331" s="35"/>
      <c r="D331" s="109">
        <f>D332+D342+D344</f>
        <v>2215109623</v>
      </c>
      <c r="E331" s="33">
        <f>E332+E342+E344</f>
        <v>0</v>
      </c>
      <c r="F331" s="33">
        <f t="shared" ref="F331:S331" si="169">F332+F342+F344</f>
        <v>0</v>
      </c>
      <c r="G331" s="33">
        <f t="shared" si="169"/>
        <v>0</v>
      </c>
      <c r="H331" s="33">
        <f t="shared" si="169"/>
        <v>0</v>
      </c>
      <c r="I331" s="33">
        <f t="shared" si="169"/>
        <v>0</v>
      </c>
      <c r="J331" s="20">
        <f t="shared" si="140"/>
        <v>0</v>
      </c>
      <c r="K331" s="33">
        <f t="shared" si="169"/>
        <v>0</v>
      </c>
      <c r="L331" s="33">
        <f t="shared" si="169"/>
        <v>0</v>
      </c>
      <c r="M331" s="33">
        <f t="shared" si="169"/>
        <v>0</v>
      </c>
      <c r="N331" s="20">
        <f t="shared" si="160"/>
        <v>0</v>
      </c>
      <c r="O331" s="33">
        <f>O332+O342+O344</f>
        <v>2079346100</v>
      </c>
      <c r="P331" s="20">
        <f t="shared" si="143"/>
        <v>2079346100</v>
      </c>
      <c r="Q331" s="33">
        <f t="shared" si="169"/>
        <v>2079346100</v>
      </c>
      <c r="R331" s="33">
        <f t="shared" si="169"/>
        <v>0</v>
      </c>
      <c r="S331" s="33">
        <f t="shared" si="169"/>
        <v>0</v>
      </c>
      <c r="T331" s="20">
        <f t="shared" si="138"/>
        <v>0</v>
      </c>
      <c r="U331" s="20">
        <f t="shared" si="144"/>
        <v>2079346100</v>
      </c>
      <c r="V331" s="20">
        <f t="shared" si="127"/>
        <v>0</v>
      </c>
      <c r="W331" s="20">
        <f t="shared" si="161"/>
        <v>2079346100</v>
      </c>
    </row>
    <row r="332" spans="1:23" s="84" customFormat="1" ht="36" customHeight="1">
      <c r="A332" s="37">
        <v>1</v>
      </c>
      <c r="B332" s="36" t="s">
        <v>463</v>
      </c>
      <c r="C332" s="38"/>
      <c r="D332" s="114">
        <f>SUM(D333:D336)</f>
        <v>325556400</v>
      </c>
      <c r="E332" s="39">
        <f>SUM(E333:E336)</f>
        <v>0</v>
      </c>
      <c r="F332" s="39">
        <f t="shared" ref="F332:M332" si="170">SUM(F333:F336)</f>
        <v>0</v>
      </c>
      <c r="G332" s="39">
        <f t="shared" si="170"/>
        <v>0</v>
      </c>
      <c r="H332" s="39">
        <f t="shared" si="170"/>
        <v>0</v>
      </c>
      <c r="I332" s="39">
        <f t="shared" si="170"/>
        <v>0</v>
      </c>
      <c r="J332" s="20">
        <f t="shared" si="140"/>
        <v>0</v>
      </c>
      <c r="K332" s="39">
        <f t="shared" si="170"/>
        <v>0</v>
      </c>
      <c r="L332" s="39">
        <f t="shared" si="170"/>
        <v>0</v>
      </c>
      <c r="M332" s="39">
        <f t="shared" si="170"/>
        <v>0</v>
      </c>
      <c r="N332" s="20">
        <f t="shared" si="160"/>
        <v>0</v>
      </c>
      <c r="O332" s="39">
        <f>SUM(O333:O341)</f>
        <v>647435100</v>
      </c>
      <c r="P332" s="20">
        <f t="shared" si="143"/>
        <v>647435100</v>
      </c>
      <c r="Q332" s="39">
        <f t="shared" ref="Q332:S332" si="171">SUM(Q333:Q341)</f>
        <v>647435100</v>
      </c>
      <c r="R332" s="39">
        <f t="shared" si="171"/>
        <v>0</v>
      </c>
      <c r="S332" s="39">
        <f t="shared" si="171"/>
        <v>0</v>
      </c>
      <c r="T332" s="20">
        <f t="shared" si="138"/>
        <v>0</v>
      </c>
      <c r="U332" s="20">
        <f t="shared" si="144"/>
        <v>647435100</v>
      </c>
      <c r="V332" s="20">
        <f t="shared" si="127"/>
        <v>0</v>
      </c>
      <c r="W332" s="20">
        <f t="shared" si="161"/>
        <v>647435100</v>
      </c>
    </row>
    <row r="333" spans="1:23" s="83" customFormat="1" ht="36" customHeight="1">
      <c r="A333" s="40" t="s">
        <v>473</v>
      </c>
      <c r="B333" s="41" t="s">
        <v>474</v>
      </c>
      <c r="C333" s="42">
        <v>8106770</v>
      </c>
      <c r="D333" s="115">
        <v>54046200</v>
      </c>
      <c r="E333" s="43"/>
      <c r="F333" s="44"/>
      <c r="G333" s="43"/>
      <c r="H333" s="43"/>
      <c r="I333" s="43"/>
      <c r="J333" s="20">
        <f t="shared" si="140"/>
        <v>0</v>
      </c>
      <c r="K333" s="43"/>
      <c r="L333" s="43"/>
      <c r="M333" s="43"/>
      <c r="N333" s="20">
        <f t="shared" si="160"/>
        <v>0</v>
      </c>
      <c r="O333" s="45">
        <v>54046200</v>
      </c>
      <c r="P333" s="11">
        <f t="shared" si="143"/>
        <v>54046200</v>
      </c>
      <c r="Q333" s="43">
        <v>54046200</v>
      </c>
      <c r="R333" s="43"/>
      <c r="S333" s="43"/>
      <c r="T333" s="11">
        <f t="shared" si="138"/>
        <v>0</v>
      </c>
      <c r="U333" s="11">
        <f t="shared" si="144"/>
        <v>54046200</v>
      </c>
      <c r="V333" s="11">
        <f t="shared" si="127"/>
        <v>0</v>
      </c>
      <c r="W333" s="11">
        <f t="shared" si="161"/>
        <v>54046200</v>
      </c>
    </row>
    <row r="334" spans="1:23" s="83" customFormat="1" ht="36" customHeight="1">
      <c r="A334" s="40" t="s">
        <v>475</v>
      </c>
      <c r="B334" s="41" t="s">
        <v>476</v>
      </c>
      <c r="C334" s="42">
        <v>8106772</v>
      </c>
      <c r="D334" s="115">
        <v>94341000</v>
      </c>
      <c r="E334" s="43"/>
      <c r="F334" s="44"/>
      <c r="G334" s="43"/>
      <c r="H334" s="43"/>
      <c r="I334" s="43"/>
      <c r="J334" s="20">
        <f t="shared" si="140"/>
        <v>0</v>
      </c>
      <c r="K334" s="43"/>
      <c r="L334" s="43"/>
      <c r="M334" s="43"/>
      <c r="N334" s="20">
        <f t="shared" si="160"/>
        <v>0</v>
      </c>
      <c r="O334" s="45">
        <v>94341000</v>
      </c>
      <c r="P334" s="11">
        <f t="shared" si="143"/>
        <v>94341000</v>
      </c>
      <c r="Q334" s="43">
        <v>94341000</v>
      </c>
      <c r="R334" s="43"/>
      <c r="S334" s="43"/>
      <c r="T334" s="11">
        <f t="shared" si="138"/>
        <v>0</v>
      </c>
      <c r="U334" s="11">
        <f t="shared" si="144"/>
        <v>94341000</v>
      </c>
      <c r="V334" s="11">
        <f t="shared" si="127"/>
        <v>0</v>
      </c>
      <c r="W334" s="11">
        <f t="shared" si="161"/>
        <v>94341000</v>
      </c>
    </row>
    <row r="335" spans="1:23" s="83" customFormat="1" ht="36" customHeight="1">
      <c r="A335" s="40" t="s">
        <v>477</v>
      </c>
      <c r="B335" s="41" t="s">
        <v>478</v>
      </c>
      <c r="C335" s="42">
        <v>8112038</v>
      </c>
      <c r="D335" s="115">
        <v>88744500</v>
      </c>
      <c r="E335" s="43"/>
      <c r="F335" s="44"/>
      <c r="G335" s="43"/>
      <c r="H335" s="43"/>
      <c r="I335" s="43"/>
      <c r="J335" s="20">
        <f t="shared" si="140"/>
        <v>0</v>
      </c>
      <c r="K335" s="43"/>
      <c r="L335" s="43"/>
      <c r="M335" s="43"/>
      <c r="N335" s="20">
        <f t="shared" si="160"/>
        <v>0</v>
      </c>
      <c r="O335" s="45">
        <v>88744500</v>
      </c>
      <c r="P335" s="11">
        <f t="shared" si="143"/>
        <v>88744500</v>
      </c>
      <c r="Q335" s="43">
        <v>88744500</v>
      </c>
      <c r="R335" s="43"/>
      <c r="S335" s="43"/>
      <c r="T335" s="11">
        <f t="shared" si="138"/>
        <v>0</v>
      </c>
      <c r="U335" s="11">
        <f t="shared" si="144"/>
        <v>88744500</v>
      </c>
      <c r="V335" s="11">
        <f t="shared" si="127"/>
        <v>0</v>
      </c>
      <c r="W335" s="11">
        <f t="shared" si="161"/>
        <v>88744500</v>
      </c>
    </row>
    <row r="336" spans="1:23" s="83" customFormat="1" ht="36" customHeight="1">
      <c r="A336" s="40" t="s">
        <v>479</v>
      </c>
      <c r="B336" s="41" t="s">
        <v>480</v>
      </c>
      <c r="C336" s="42">
        <v>8112039</v>
      </c>
      <c r="D336" s="115">
        <v>88424700</v>
      </c>
      <c r="E336" s="43"/>
      <c r="F336" s="44"/>
      <c r="G336" s="43"/>
      <c r="H336" s="43"/>
      <c r="I336" s="43"/>
      <c r="J336" s="20">
        <f t="shared" si="140"/>
        <v>0</v>
      </c>
      <c r="K336" s="43"/>
      <c r="L336" s="43"/>
      <c r="M336" s="43"/>
      <c r="N336" s="20">
        <f t="shared" si="160"/>
        <v>0</v>
      </c>
      <c r="O336" s="45">
        <v>88424700</v>
      </c>
      <c r="P336" s="11">
        <f t="shared" si="143"/>
        <v>88424700</v>
      </c>
      <c r="Q336" s="43">
        <v>88424700</v>
      </c>
      <c r="R336" s="43"/>
      <c r="S336" s="43"/>
      <c r="T336" s="11">
        <f t="shared" si="138"/>
        <v>0</v>
      </c>
      <c r="U336" s="11">
        <f t="shared" si="144"/>
        <v>88424700</v>
      </c>
      <c r="V336" s="11">
        <f t="shared" si="127"/>
        <v>0</v>
      </c>
      <c r="W336" s="11">
        <f t="shared" si="161"/>
        <v>88424700</v>
      </c>
    </row>
    <row r="337" spans="1:23" s="83" customFormat="1" ht="36" customHeight="1">
      <c r="A337" s="40" t="s">
        <v>481</v>
      </c>
      <c r="B337" s="41" t="s">
        <v>482</v>
      </c>
      <c r="C337" s="42">
        <v>8112040</v>
      </c>
      <c r="D337" s="115">
        <v>183565200</v>
      </c>
      <c r="E337" s="33"/>
      <c r="F337" s="33"/>
      <c r="G337" s="33"/>
      <c r="H337" s="33"/>
      <c r="I337" s="33"/>
      <c r="J337" s="20">
        <f t="shared" si="140"/>
        <v>0</v>
      </c>
      <c r="K337" s="33"/>
      <c r="L337" s="33"/>
      <c r="M337" s="33"/>
      <c r="N337" s="20">
        <f t="shared" si="160"/>
        <v>0</v>
      </c>
      <c r="O337" s="46">
        <v>183565200</v>
      </c>
      <c r="P337" s="11">
        <f t="shared" si="143"/>
        <v>183565200</v>
      </c>
      <c r="Q337" s="46">
        <v>183565200</v>
      </c>
      <c r="R337" s="33"/>
      <c r="S337" s="33"/>
      <c r="T337" s="11">
        <f t="shared" si="138"/>
        <v>0</v>
      </c>
      <c r="U337" s="11">
        <f t="shared" si="144"/>
        <v>183565200</v>
      </c>
      <c r="V337" s="11">
        <f t="shared" si="127"/>
        <v>0</v>
      </c>
      <c r="W337" s="11">
        <f t="shared" si="161"/>
        <v>183565200</v>
      </c>
    </row>
    <row r="338" spans="1:23" s="83" customFormat="1" ht="36" customHeight="1">
      <c r="A338" s="40" t="s">
        <v>483</v>
      </c>
      <c r="B338" s="41" t="s">
        <v>484</v>
      </c>
      <c r="C338" s="42">
        <v>8125719</v>
      </c>
      <c r="D338" s="115">
        <v>43972500</v>
      </c>
      <c r="E338" s="33"/>
      <c r="F338" s="33"/>
      <c r="G338" s="33"/>
      <c r="H338" s="33"/>
      <c r="I338" s="33"/>
      <c r="J338" s="20">
        <f t="shared" si="140"/>
        <v>0</v>
      </c>
      <c r="K338" s="33"/>
      <c r="L338" s="33"/>
      <c r="M338" s="33"/>
      <c r="N338" s="20">
        <f t="shared" si="160"/>
        <v>0</v>
      </c>
      <c r="O338" s="46">
        <v>43972500</v>
      </c>
      <c r="P338" s="11">
        <f t="shared" si="143"/>
        <v>43972500</v>
      </c>
      <c r="Q338" s="46">
        <v>43972500</v>
      </c>
      <c r="R338" s="33"/>
      <c r="S338" s="33"/>
      <c r="T338" s="11">
        <f t="shared" si="138"/>
        <v>0</v>
      </c>
      <c r="U338" s="11">
        <f t="shared" si="144"/>
        <v>43972500</v>
      </c>
      <c r="V338" s="11">
        <f t="shared" si="127"/>
        <v>0</v>
      </c>
      <c r="W338" s="11">
        <f t="shared" si="161"/>
        <v>43972500</v>
      </c>
    </row>
    <row r="339" spans="1:23" s="83" customFormat="1" ht="36" customHeight="1">
      <c r="A339" s="40" t="s">
        <v>485</v>
      </c>
      <c r="B339" s="41" t="s">
        <v>486</v>
      </c>
      <c r="C339" s="42">
        <v>8125721</v>
      </c>
      <c r="D339" s="115">
        <v>69556500</v>
      </c>
      <c r="E339" s="33"/>
      <c r="F339" s="33"/>
      <c r="G339" s="33"/>
      <c r="H339" s="33"/>
      <c r="I339" s="33"/>
      <c r="J339" s="20">
        <f t="shared" si="140"/>
        <v>0</v>
      </c>
      <c r="K339" s="33"/>
      <c r="L339" s="33"/>
      <c r="M339" s="33"/>
      <c r="N339" s="20">
        <f t="shared" si="160"/>
        <v>0</v>
      </c>
      <c r="O339" s="46">
        <v>69556500</v>
      </c>
      <c r="P339" s="11">
        <f t="shared" si="143"/>
        <v>69556500</v>
      </c>
      <c r="Q339" s="46">
        <v>69556500</v>
      </c>
      <c r="R339" s="33"/>
      <c r="S339" s="33"/>
      <c r="T339" s="11">
        <f t="shared" si="138"/>
        <v>0</v>
      </c>
      <c r="U339" s="11">
        <f t="shared" si="144"/>
        <v>69556500</v>
      </c>
      <c r="V339" s="11">
        <f t="shared" si="127"/>
        <v>0</v>
      </c>
      <c r="W339" s="11">
        <f t="shared" si="161"/>
        <v>69556500</v>
      </c>
    </row>
    <row r="340" spans="1:23" s="83" customFormat="1" ht="36" customHeight="1">
      <c r="A340" s="40" t="s">
        <v>487</v>
      </c>
      <c r="B340" s="41" t="s">
        <v>488</v>
      </c>
      <c r="C340" s="42">
        <v>8125722</v>
      </c>
      <c r="D340" s="115">
        <v>10393500</v>
      </c>
      <c r="E340" s="33"/>
      <c r="F340" s="33"/>
      <c r="G340" s="33"/>
      <c r="H340" s="33"/>
      <c r="I340" s="33"/>
      <c r="J340" s="20">
        <f t="shared" si="140"/>
        <v>0</v>
      </c>
      <c r="K340" s="33"/>
      <c r="L340" s="33"/>
      <c r="M340" s="33"/>
      <c r="N340" s="20">
        <f t="shared" si="160"/>
        <v>0</v>
      </c>
      <c r="O340" s="46">
        <v>10393500</v>
      </c>
      <c r="P340" s="11">
        <f t="shared" si="143"/>
        <v>10393500</v>
      </c>
      <c r="Q340" s="46">
        <v>10393500</v>
      </c>
      <c r="R340" s="33"/>
      <c r="S340" s="33"/>
      <c r="T340" s="11">
        <f t="shared" si="138"/>
        <v>0</v>
      </c>
      <c r="U340" s="11">
        <f t="shared" si="144"/>
        <v>10393500</v>
      </c>
      <c r="V340" s="11">
        <f t="shared" ref="V340:V403" si="172">F340-G340-H340+L340+R340</f>
        <v>0</v>
      </c>
      <c r="W340" s="11">
        <f t="shared" si="161"/>
        <v>10393500</v>
      </c>
    </row>
    <row r="341" spans="1:23" s="83" customFormat="1" ht="36" customHeight="1">
      <c r="A341" s="40" t="s">
        <v>489</v>
      </c>
      <c r="B341" s="41" t="s">
        <v>490</v>
      </c>
      <c r="C341" s="42">
        <v>8125720</v>
      </c>
      <c r="D341" s="115">
        <v>14391000</v>
      </c>
      <c r="E341" s="33"/>
      <c r="F341" s="33"/>
      <c r="G341" s="33"/>
      <c r="H341" s="33"/>
      <c r="I341" s="33"/>
      <c r="J341" s="20">
        <f t="shared" si="140"/>
        <v>0</v>
      </c>
      <c r="K341" s="33"/>
      <c r="L341" s="33"/>
      <c r="M341" s="33"/>
      <c r="N341" s="20">
        <f t="shared" si="160"/>
        <v>0</v>
      </c>
      <c r="O341" s="46">
        <v>14391000</v>
      </c>
      <c r="P341" s="11">
        <f t="shared" si="143"/>
        <v>14391000</v>
      </c>
      <c r="Q341" s="46">
        <v>14391000</v>
      </c>
      <c r="R341" s="33"/>
      <c r="S341" s="33"/>
      <c r="T341" s="11">
        <f t="shared" si="138"/>
        <v>0</v>
      </c>
      <c r="U341" s="11">
        <f t="shared" si="144"/>
        <v>14391000</v>
      </c>
      <c r="V341" s="11">
        <f t="shared" si="172"/>
        <v>0</v>
      </c>
      <c r="W341" s="11">
        <f t="shared" si="161"/>
        <v>14391000</v>
      </c>
    </row>
    <row r="342" spans="1:23" s="84" customFormat="1" ht="36" customHeight="1">
      <c r="A342" s="37">
        <v>2</v>
      </c>
      <c r="B342" s="36" t="s">
        <v>459</v>
      </c>
      <c r="C342" s="38"/>
      <c r="D342" s="114">
        <f t="shared" ref="D342:S342" si="173">SUM(D343:D343)</f>
        <v>848649223</v>
      </c>
      <c r="E342" s="39">
        <f t="shared" si="173"/>
        <v>0</v>
      </c>
      <c r="F342" s="39">
        <f t="shared" si="173"/>
        <v>0</v>
      </c>
      <c r="G342" s="39">
        <f t="shared" si="173"/>
        <v>0</v>
      </c>
      <c r="H342" s="39">
        <f t="shared" si="173"/>
        <v>0</v>
      </c>
      <c r="I342" s="39">
        <f t="shared" si="173"/>
        <v>0</v>
      </c>
      <c r="J342" s="20">
        <f t="shared" si="140"/>
        <v>0</v>
      </c>
      <c r="K342" s="39">
        <f t="shared" si="173"/>
        <v>0</v>
      </c>
      <c r="L342" s="39">
        <f t="shared" si="173"/>
        <v>0</v>
      </c>
      <c r="M342" s="39">
        <f t="shared" si="173"/>
        <v>0</v>
      </c>
      <c r="N342" s="20">
        <f t="shared" si="160"/>
        <v>0</v>
      </c>
      <c r="O342" s="39">
        <f t="shared" si="173"/>
        <v>286885000</v>
      </c>
      <c r="P342" s="20">
        <f t="shared" si="143"/>
        <v>286885000</v>
      </c>
      <c r="Q342" s="39">
        <f t="shared" si="173"/>
        <v>286885000</v>
      </c>
      <c r="R342" s="39">
        <f t="shared" si="173"/>
        <v>0</v>
      </c>
      <c r="S342" s="39">
        <f t="shared" si="173"/>
        <v>0</v>
      </c>
      <c r="T342" s="20">
        <f t="shared" si="138"/>
        <v>0</v>
      </c>
      <c r="U342" s="20">
        <f t="shared" si="144"/>
        <v>286885000</v>
      </c>
      <c r="V342" s="20">
        <f t="shared" si="172"/>
        <v>0</v>
      </c>
      <c r="W342" s="20">
        <f t="shared" si="161"/>
        <v>286885000</v>
      </c>
    </row>
    <row r="343" spans="1:23" s="83" customFormat="1" ht="36" customHeight="1">
      <c r="A343" s="40" t="s">
        <v>491</v>
      </c>
      <c r="B343" s="47" t="s">
        <v>492</v>
      </c>
      <c r="C343" s="42">
        <v>8103346</v>
      </c>
      <c r="D343" s="115">
        <v>848649223</v>
      </c>
      <c r="E343" s="43"/>
      <c r="F343" s="44"/>
      <c r="G343" s="43"/>
      <c r="H343" s="43"/>
      <c r="I343" s="43"/>
      <c r="J343" s="20">
        <f t="shared" si="140"/>
        <v>0</v>
      </c>
      <c r="K343" s="43"/>
      <c r="L343" s="43"/>
      <c r="M343" s="43"/>
      <c r="N343" s="20">
        <f t="shared" si="160"/>
        <v>0</v>
      </c>
      <c r="O343" s="45">
        <v>286885000</v>
      </c>
      <c r="P343" s="11">
        <f t="shared" si="143"/>
        <v>286885000</v>
      </c>
      <c r="Q343" s="43">
        <v>286885000</v>
      </c>
      <c r="R343" s="43"/>
      <c r="S343" s="43"/>
      <c r="T343" s="11">
        <f t="shared" si="138"/>
        <v>0</v>
      </c>
      <c r="U343" s="11">
        <f t="shared" si="144"/>
        <v>286885000</v>
      </c>
      <c r="V343" s="11">
        <f t="shared" si="172"/>
        <v>0</v>
      </c>
      <c r="W343" s="11">
        <f t="shared" si="161"/>
        <v>286885000</v>
      </c>
    </row>
    <row r="344" spans="1:23" s="84" customFormat="1" ht="36" customHeight="1">
      <c r="A344" s="37">
        <v>3</v>
      </c>
      <c r="B344" s="36" t="s">
        <v>466</v>
      </c>
      <c r="C344" s="38"/>
      <c r="D344" s="114">
        <f>SUM(D345:D352)</f>
        <v>1040904000</v>
      </c>
      <c r="E344" s="39">
        <f>SUM(E345:E352)</f>
        <v>0</v>
      </c>
      <c r="F344" s="39">
        <f t="shared" ref="F344:M344" si="174">SUM(F345:F352)</f>
        <v>0</v>
      </c>
      <c r="G344" s="39">
        <f t="shared" si="174"/>
        <v>0</v>
      </c>
      <c r="H344" s="39">
        <f t="shared" si="174"/>
        <v>0</v>
      </c>
      <c r="I344" s="39">
        <f t="shared" si="174"/>
        <v>0</v>
      </c>
      <c r="J344" s="20">
        <f t="shared" si="140"/>
        <v>0</v>
      </c>
      <c r="K344" s="39">
        <f t="shared" si="174"/>
        <v>0</v>
      </c>
      <c r="L344" s="39">
        <f t="shared" si="174"/>
        <v>0</v>
      </c>
      <c r="M344" s="39">
        <f t="shared" si="174"/>
        <v>0</v>
      </c>
      <c r="N344" s="20">
        <f t="shared" si="160"/>
        <v>0</v>
      </c>
      <c r="O344" s="39">
        <f>SUM(O345:O356)</f>
        <v>1145026000</v>
      </c>
      <c r="P344" s="20">
        <f t="shared" si="143"/>
        <v>1145026000</v>
      </c>
      <c r="Q344" s="39">
        <f t="shared" ref="Q344:S344" si="175">SUM(Q345:Q356)</f>
        <v>1145026000</v>
      </c>
      <c r="R344" s="39">
        <f t="shared" si="175"/>
        <v>0</v>
      </c>
      <c r="S344" s="39">
        <f t="shared" si="175"/>
        <v>0</v>
      </c>
      <c r="T344" s="20">
        <f t="shared" si="138"/>
        <v>0</v>
      </c>
      <c r="U344" s="20">
        <f t="shared" si="144"/>
        <v>1145026000</v>
      </c>
      <c r="V344" s="20">
        <f t="shared" si="172"/>
        <v>0</v>
      </c>
      <c r="W344" s="20">
        <f t="shared" si="161"/>
        <v>1145026000</v>
      </c>
    </row>
    <row r="345" spans="1:23" s="83" customFormat="1" ht="36" customHeight="1">
      <c r="A345" s="40" t="s">
        <v>493</v>
      </c>
      <c r="B345" s="41" t="s">
        <v>494</v>
      </c>
      <c r="C345" s="42">
        <v>8106148</v>
      </c>
      <c r="D345" s="115">
        <v>26228000</v>
      </c>
      <c r="E345" s="43"/>
      <c r="F345" s="44"/>
      <c r="G345" s="43"/>
      <c r="H345" s="43"/>
      <c r="I345" s="43"/>
      <c r="J345" s="20">
        <f t="shared" si="140"/>
        <v>0</v>
      </c>
      <c r="K345" s="43"/>
      <c r="L345" s="43"/>
      <c r="M345" s="43"/>
      <c r="N345" s="20">
        <f t="shared" si="160"/>
        <v>0</v>
      </c>
      <c r="O345" s="45">
        <v>26228000</v>
      </c>
      <c r="P345" s="11">
        <f t="shared" si="143"/>
        <v>26228000</v>
      </c>
      <c r="Q345" s="43">
        <v>26228000</v>
      </c>
      <c r="R345" s="43"/>
      <c r="S345" s="43"/>
      <c r="T345" s="11">
        <f t="shared" si="138"/>
        <v>0</v>
      </c>
      <c r="U345" s="11">
        <f t="shared" si="144"/>
        <v>26228000</v>
      </c>
      <c r="V345" s="11">
        <f t="shared" si="172"/>
        <v>0</v>
      </c>
      <c r="W345" s="11">
        <f t="shared" si="161"/>
        <v>26228000</v>
      </c>
    </row>
    <row r="346" spans="1:23" s="83" customFormat="1" ht="36" customHeight="1">
      <c r="A346" s="40" t="s">
        <v>495</v>
      </c>
      <c r="B346" s="41" t="s">
        <v>496</v>
      </c>
      <c r="C346" s="42">
        <v>8106152</v>
      </c>
      <c r="D346" s="115">
        <v>274762000</v>
      </c>
      <c r="E346" s="43"/>
      <c r="F346" s="44"/>
      <c r="G346" s="43"/>
      <c r="H346" s="43"/>
      <c r="I346" s="43"/>
      <c r="J346" s="20">
        <f t="shared" si="140"/>
        <v>0</v>
      </c>
      <c r="K346" s="43"/>
      <c r="L346" s="43"/>
      <c r="M346" s="43"/>
      <c r="N346" s="20">
        <f t="shared" si="160"/>
        <v>0</v>
      </c>
      <c r="O346" s="45">
        <v>274762000</v>
      </c>
      <c r="P346" s="11">
        <f t="shared" si="143"/>
        <v>274762000</v>
      </c>
      <c r="Q346" s="43">
        <v>274762000</v>
      </c>
      <c r="R346" s="43"/>
      <c r="S346" s="43"/>
      <c r="T346" s="11">
        <f t="shared" si="138"/>
        <v>0</v>
      </c>
      <c r="U346" s="11">
        <f t="shared" si="144"/>
        <v>274762000</v>
      </c>
      <c r="V346" s="11">
        <f t="shared" si="172"/>
        <v>0</v>
      </c>
      <c r="W346" s="11">
        <f t="shared" si="161"/>
        <v>274762000</v>
      </c>
    </row>
    <row r="347" spans="1:23" s="83" customFormat="1" ht="36" customHeight="1">
      <c r="A347" s="40" t="s">
        <v>497</v>
      </c>
      <c r="B347" s="41" t="s">
        <v>498</v>
      </c>
      <c r="C347" s="42">
        <v>8106157</v>
      </c>
      <c r="D347" s="115">
        <v>94800000</v>
      </c>
      <c r="E347" s="43"/>
      <c r="F347" s="44"/>
      <c r="G347" s="43"/>
      <c r="H347" s="43"/>
      <c r="I347" s="43"/>
      <c r="J347" s="20">
        <f t="shared" si="140"/>
        <v>0</v>
      </c>
      <c r="K347" s="43"/>
      <c r="L347" s="43"/>
      <c r="M347" s="43"/>
      <c r="N347" s="20">
        <f t="shared" si="160"/>
        <v>0</v>
      </c>
      <c r="O347" s="45">
        <v>94800000</v>
      </c>
      <c r="P347" s="11">
        <f t="shared" si="143"/>
        <v>94800000</v>
      </c>
      <c r="Q347" s="43">
        <v>94800000</v>
      </c>
      <c r="R347" s="43"/>
      <c r="S347" s="43"/>
      <c r="T347" s="11">
        <f t="shared" si="138"/>
        <v>0</v>
      </c>
      <c r="U347" s="11">
        <f t="shared" si="144"/>
        <v>94800000</v>
      </c>
      <c r="V347" s="11">
        <f t="shared" si="172"/>
        <v>0</v>
      </c>
      <c r="W347" s="11">
        <f t="shared" si="161"/>
        <v>94800000</v>
      </c>
    </row>
    <row r="348" spans="1:23" s="83" customFormat="1" ht="36" customHeight="1">
      <c r="A348" s="40" t="s">
        <v>499</v>
      </c>
      <c r="B348" s="41" t="s">
        <v>500</v>
      </c>
      <c r="C348" s="42">
        <v>8106158</v>
      </c>
      <c r="D348" s="115">
        <v>214090000</v>
      </c>
      <c r="E348" s="43"/>
      <c r="F348" s="44"/>
      <c r="G348" s="43"/>
      <c r="H348" s="43"/>
      <c r="I348" s="43"/>
      <c r="J348" s="20">
        <f t="shared" si="140"/>
        <v>0</v>
      </c>
      <c r="K348" s="43"/>
      <c r="L348" s="43"/>
      <c r="M348" s="43"/>
      <c r="N348" s="20">
        <f t="shared" si="160"/>
        <v>0</v>
      </c>
      <c r="O348" s="45">
        <v>214090000</v>
      </c>
      <c r="P348" s="11">
        <f t="shared" si="143"/>
        <v>214090000</v>
      </c>
      <c r="Q348" s="43">
        <v>214090000</v>
      </c>
      <c r="R348" s="43"/>
      <c r="S348" s="43"/>
      <c r="T348" s="11">
        <f t="shared" si="138"/>
        <v>0</v>
      </c>
      <c r="U348" s="11">
        <f t="shared" si="144"/>
        <v>214090000</v>
      </c>
      <c r="V348" s="11">
        <f t="shared" si="172"/>
        <v>0</v>
      </c>
      <c r="W348" s="11">
        <f t="shared" si="161"/>
        <v>214090000</v>
      </c>
    </row>
    <row r="349" spans="1:23" s="83" customFormat="1" ht="36" customHeight="1">
      <c r="A349" s="40" t="s">
        <v>501</v>
      </c>
      <c r="B349" s="41" t="s">
        <v>502</v>
      </c>
      <c r="C349" s="42">
        <v>8106159</v>
      </c>
      <c r="D349" s="115">
        <v>77420000</v>
      </c>
      <c r="E349" s="43"/>
      <c r="F349" s="44"/>
      <c r="G349" s="43"/>
      <c r="H349" s="43"/>
      <c r="I349" s="43"/>
      <c r="J349" s="20">
        <f t="shared" si="140"/>
        <v>0</v>
      </c>
      <c r="K349" s="43"/>
      <c r="L349" s="43"/>
      <c r="M349" s="43"/>
      <c r="N349" s="20">
        <f t="shared" si="160"/>
        <v>0</v>
      </c>
      <c r="O349" s="45">
        <v>77420000</v>
      </c>
      <c r="P349" s="11">
        <f t="shared" si="143"/>
        <v>77420000</v>
      </c>
      <c r="Q349" s="43">
        <v>77420000</v>
      </c>
      <c r="R349" s="43"/>
      <c r="S349" s="43"/>
      <c r="T349" s="11">
        <f t="shared" si="138"/>
        <v>0</v>
      </c>
      <c r="U349" s="11">
        <f t="shared" si="144"/>
        <v>77420000</v>
      </c>
      <c r="V349" s="11">
        <f t="shared" si="172"/>
        <v>0</v>
      </c>
      <c r="W349" s="11">
        <f t="shared" si="161"/>
        <v>77420000</v>
      </c>
    </row>
    <row r="350" spans="1:23" s="83" customFormat="1" ht="36" customHeight="1">
      <c r="A350" s="40" t="s">
        <v>503</v>
      </c>
      <c r="B350" s="41" t="s">
        <v>504</v>
      </c>
      <c r="C350" s="42">
        <v>8106160</v>
      </c>
      <c r="D350" s="115">
        <v>278554000</v>
      </c>
      <c r="E350" s="43"/>
      <c r="F350" s="44"/>
      <c r="G350" s="43"/>
      <c r="H350" s="43"/>
      <c r="I350" s="43"/>
      <c r="J350" s="20">
        <f t="shared" si="140"/>
        <v>0</v>
      </c>
      <c r="K350" s="43"/>
      <c r="L350" s="43"/>
      <c r="M350" s="43"/>
      <c r="N350" s="20">
        <f t="shared" si="160"/>
        <v>0</v>
      </c>
      <c r="O350" s="45">
        <v>278554000</v>
      </c>
      <c r="P350" s="11">
        <f t="shared" si="143"/>
        <v>278554000</v>
      </c>
      <c r="Q350" s="43">
        <v>278554000</v>
      </c>
      <c r="R350" s="43"/>
      <c r="S350" s="43"/>
      <c r="T350" s="11">
        <f t="shared" si="138"/>
        <v>0</v>
      </c>
      <c r="U350" s="11">
        <f t="shared" si="144"/>
        <v>278554000</v>
      </c>
      <c r="V350" s="11">
        <f t="shared" si="172"/>
        <v>0</v>
      </c>
      <c r="W350" s="11">
        <f t="shared" si="161"/>
        <v>278554000</v>
      </c>
    </row>
    <row r="351" spans="1:23" s="83" customFormat="1" ht="36" customHeight="1">
      <c r="A351" s="40" t="s">
        <v>505</v>
      </c>
      <c r="B351" s="41" t="s">
        <v>506</v>
      </c>
      <c r="C351" s="42">
        <v>8106161</v>
      </c>
      <c r="D351" s="115">
        <v>55774000</v>
      </c>
      <c r="E351" s="43"/>
      <c r="F351" s="44"/>
      <c r="G351" s="43"/>
      <c r="H351" s="43"/>
      <c r="I351" s="43"/>
      <c r="J351" s="20">
        <f t="shared" si="140"/>
        <v>0</v>
      </c>
      <c r="K351" s="43"/>
      <c r="L351" s="43"/>
      <c r="M351" s="43"/>
      <c r="N351" s="20">
        <f t="shared" si="160"/>
        <v>0</v>
      </c>
      <c r="O351" s="45">
        <v>55774000</v>
      </c>
      <c r="P351" s="11">
        <f t="shared" si="143"/>
        <v>55774000</v>
      </c>
      <c r="Q351" s="43">
        <v>55774000</v>
      </c>
      <c r="R351" s="43"/>
      <c r="S351" s="43"/>
      <c r="T351" s="11">
        <f t="shared" si="138"/>
        <v>0</v>
      </c>
      <c r="U351" s="11">
        <f t="shared" si="144"/>
        <v>55774000</v>
      </c>
      <c r="V351" s="11">
        <f t="shared" si="172"/>
        <v>0</v>
      </c>
      <c r="W351" s="11">
        <f t="shared" si="161"/>
        <v>55774000</v>
      </c>
    </row>
    <row r="352" spans="1:23" s="83" customFormat="1" ht="36" customHeight="1">
      <c r="A352" s="40" t="s">
        <v>507</v>
      </c>
      <c r="B352" s="41" t="s">
        <v>508</v>
      </c>
      <c r="C352" s="42">
        <v>8126870</v>
      </c>
      <c r="D352" s="115">
        <v>19276000</v>
      </c>
      <c r="E352" s="43"/>
      <c r="F352" s="44"/>
      <c r="G352" s="43"/>
      <c r="H352" s="43"/>
      <c r="I352" s="43"/>
      <c r="J352" s="20">
        <f t="shared" si="140"/>
        <v>0</v>
      </c>
      <c r="K352" s="43"/>
      <c r="L352" s="43"/>
      <c r="M352" s="43"/>
      <c r="N352" s="20">
        <f t="shared" si="160"/>
        <v>0</v>
      </c>
      <c r="O352" s="45">
        <v>19276000</v>
      </c>
      <c r="P352" s="11">
        <f t="shared" si="143"/>
        <v>19276000</v>
      </c>
      <c r="Q352" s="43">
        <v>19276000</v>
      </c>
      <c r="R352" s="43"/>
      <c r="S352" s="43"/>
      <c r="T352" s="11">
        <f t="shared" si="138"/>
        <v>0</v>
      </c>
      <c r="U352" s="11">
        <f t="shared" si="144"/>
        <v>19276000</v>
      </c>
      <c r="V352" s="11">
        <f t="shared" si="172"/>
        <v>0</v>
      </c>
      <c r="W352" s="11">
        <f t="shared" si="161"/>
        <v>19276000</v>
      </c>
    </row>
    <row r="353" spans="1:23" s="83" customFormat="1" ht="36" customHeight="1">
      <c r="A353" s="40" t="s">
        <v>509</v>
      </c>
      <c r="B353" s="41" t="s">
        <v>510</v>
      </c>
      <c r="C353" s="42">
        <v>8126872</v>
      </c>
      <c r="D353" s="115">
        <v>26860000</v>
      </c>
      <c r="E353" s="43"/>
      <c r="F353" s="44"/>
      <c r="G353" s="43"/>
      <c r="H353" s="43"/>
      <c r="I353" s="43"/>
      <c r="J353" s="20">
        <f t="shared" si="140"/>
        <v>0</v>
      </c>
      <c r="K353" s="43"/>
      <c r="L353" s="43"/>
      <c r="M353" s="43"/>
      <c r="N353" s="20">
        <f t="shared" si="160"/>
        <v>0</v>
      </c>
      <c r="O353" s="45">
        <v>26860000</v>
      </c>
      <c r="P353" s="11">
        <f t="shared" si="143"/>
        <v>26860000</v>
      </c>
      <c r="Q353" s="43">
        <v>26860000</v>
      </c>
      <c r="R353" s="43"/>
      <c r="S353" s="43"/>
      <c r="T353" s="11">
        <f t="shared" si="138"/>
        <v>0</v>
      </c>
      <c r="U353" s="11">
        <f t="shared" si="144"/>
        <v>26860000</v>
      </c>
      <c r="V353" s="11">
        <f t="shared" si="172"/>
        <v>0</v>
      </c>
      <c r="W353" s="11">
        <f t="shared" si="161"/>
        <v>26860000</v>
      </c>
    </row>
    <row r="354" spans="1:23" s="83" customFormat="1" ht="36" customHeight="1">
      <c r="A354" s="40" t="s">
        <v>511</v>
      </c>
      <c r="B354" s="41" t="s">
        <v>512</v>
      </c>
      <c r="C354" s="42">
        <v>8126873</v>
      </c>
      <c r="D354" s="115">
        <v>32548000</v>
      </c>
      <c r="E354" s="43"/>
      <c r="F354" s="44"/>
      <c r="G354" s="43"/>
      <c r="H354" s="43"/>
      <c r="I354" s="43"/>
      <c r="J354" s="20">
        <f t="shared" si="140"/>
        <v>0</v>
      </c>
      <c r="K354" s="43"/>
      <c r="L354" s="43"/>
      <c r="M354" s="43"/>
      <c r="N354" s="20">
        <f t="shared" si="160"/>
        <v>0</v>
      </c>
      <c r="O354" s="45">
        <v>32548000</v>
      </c>
      <c r="P354" s="11">
        <f t="shared" si="143"/>
        <v>32548000</v>
      </c>
      <c r="Q354" s="43">
        <v>32548000</v>
      </c>
      <c r="R354" s="43"/>
      <c r="S354" s="43"/>
      <c r="T354" s="11">
        <f t="shared" si="138"/>
        <v>0</v>
      </c>
      <c r="U354" s="11">
        <f t="shared" si="144"/>
        <v>32548000</v>
      </c>
      <c r="V354" s="11">
        <f t="shared" si="172"/>
        <v>0</v>
      </c>
      <c r="W354" s="11">
        <f t="shared" si="161"/>
        <v>32548000</v>
      </c>
    </row>
    <row r="355" spans="1:23" s="83" customFormat="1" ht="36" customHeight="1">
      <c r="A355" s="40" t="s">
        <v>513</v>
      </c>
      <c r="B355" s="41" t="s">
        <v>514</v>
      </c>
      <c r="C355" s="42">
        <v>8126874</v>
      </c>
      <c r="D355" s="115">
        <v>12640000</v>
      </c>
      <c r="E355" s="43"/>
      <c r="F355" s="44"/>
      <c r="G355" s="43"/>
      <c r="H355" s="43"/>
      <c r="I355" s="43"/>
      <c r="J355" s="20">
        <f t="shared" si="140"/>
        <v>0</v>
      </c>
      <c r="K355" s="43"/>
      <c r="L355" s="43"/>
      <c r="M355" s="43"/>
      <c r="N355" s="20">
        <f t="shared" si="160"/>
        <v>0</v>
      </c>
      <c r="O355" s="45">
        <v>12640000</v>
      </c>
      <c r="P355" s="11">
        <f t="shared" si="143"/>
        <v>12640000</v>
      </c>
      <c r="Q355" s="43">
        <v>12640000</v>
      </c>
      <c r="R355" s="43"/>
      <c r="S355" s="43"/>
      <c r="T355" s="11">
        <f t="shared" si="138"/>
        <v>0</v>
      </c>
      <c r="U355" s="11">
        <f t="shared" si="144"/>
        <v>12640000</v>
      </c>
      <c r="V355" s="11">
        <f t="shared" si="172"/>
        <v>0</v>
      </c>
      <c r="W355" s="11">
        <f t="shared" si="161"/>
        <v>12640000</v>
      </c>
    </row>
    <row r="356" spans="1:23" s="83" customFormat="1" ht="36" customHeight="1">
      <c r="A356" s="40" t="s">
        <v>515</v>
      </c>
      <c r="B356" s="41" t="s">
        <v>516</v>
      </c>
      <c r="C356" s="42">
        <v>8126875</v>
      </c>
      <c r="D356" s="115">
        <v>32073999.999999996</v>
      </c>
      <c r="E356" s="33"/>
      <c r="F356" s="33"/>
      <c r="G356" s="33"/>
      <c r="H356" s="33"/>
      <c r="I356" s="33"/>
      <c r="J356" s="20">
        <f t="shared" si="140"/>
        <v>0</v>
      </c>
      <c r="K356" s="33"/>
      <c r="L356" s="33"/>
      <c r="M356" s="33"/>
      <c r="N356" s="20">
        <f t="shared" si="160"/>
        <v>0</v>
      </c>
      <c r="O356" s="46">
        <v>32073999.999999996</v>
      </c>
      <c r="P356" s="11">
        <f t="shared" si="143"/>
        <v>32073999.999999996</v>
      </c>
      <c r="Q356" s="46">
        <v>32073999.999999996</v>
      </c>
      <c r="R356" s="33"/>
      <c r="S356" s="33"/>
      <c r="T356" s="11">
        <f t="shared" si="138"/>
        <v>0</v>
      </c>
      <c r="U356" s="11">
        <f t="shared" si="144"/>
        <v>32073999.999999996</v>
      </c>
      <c r="V356" s="11">
        <f t="shared" si="172"/>
        <v>0</v>
      </c>
      <c r="W356" s="11">
        <f t="shared" si="161"/>
        <v>32073999.999999996</v>
      </c>
    </row>
    <row r="357" spans="1:23" s="83" customFormat="1" ht="36" customHeight="1">
      <c r="A357" s="1" t="s">
        <v>746</v>
      </c>
      <c r="B357" s="86" t="s">
        <v>517</v>
      </c>
      <c r="C357" s="81"/>
      <c r="D357" s="113">
        <f t="shared" ref="D357:E359" si="176">D358</f>
        <v>2475521800</v>
      </c>
      <c r="E357" s="82">
        <f t="shared" si="176"/>
        <v>0</v>
      </c>
      <c r="F357" s="82">
        <f t="shared" ref="F357:S359" si="177">F358</f>
        <v>0</v>
      </c>
      <c r="G357" s="82">
        <f t="shared" si="177"/>
        <v>0</v>
      </c>
      <c r="H357" s="82">
        <f t="shared" si="177"/>
        <v>0</v>
      </c>
      <c r="I357" s="82">
        <f t="shared" si="177"/>
        <v>0</v>
      </c>
      <c r="J357" s="20">
        <f t="shared" si="140"/>
        <v>0</v>
      </c>
      <c r="K357" s="82">
        <f t="shared" si="177"/>
        <v>0</v>
      </c>
      <c r="L357" s="82">
        <f t="shared" si="177"/>
        <v>0</v>
      </c>
      <c r="M357" s="82">
        <f t="shared" si="177"/>
        <v>0</v>
      </c>
      <c r="N357" s="20">
        <f t="shared" si="160"/>
        <v>0</v>
      </c>
      <c r="O357" s="82">
        <f t="shared" si="177"/>
        <v>2475521800</v>
      </c>
      <c r="P357" s="11">
        <f t="shared" si="143"/>
        <v>2475521800</v>
      </c>
      <c r="Q357" s="82">
        <f t="shared" si="177"/>
        <v>2475521800</v>
      </c>
      <c r="R357" s="82">
        <f t="shared" si="177"/>
        <v>0</v>
      </c>
      <c r="S357" s="82">
        <f t="shared" si="177"/>
        <v>0</v>
      </c>
      <c r="T357" s="11">
        <f t="shared" si="138"/>
        <v>0</v>
      </c>
      <c r="U357" s="11">
        <f t="shared" si="144"/>
        <v>2475521800</v>
      </c>
      <c r="V357" s="11">
        <f t="shared" si="172"/>
        <v>0</v>
      </c>
      <c r="W357" s="11">
        <f t="shared" si="161"/>
        <v>2475521800</v>
      </c>
    </row>
    <row r="358" spans="1:23" s="84" customFormat="1" ht="69.599999999999994" customHeight="1">
      <c r="A358" s="1"/>
      <c r="B358" s="34" t="s">
        <v>472</v>
      </c>
      <c r="C358" s="81"/>
      <c r="D358" s="113">
        <f t="shared" si="176"/>
        <v>2475521800</v>
      </c>
      <c r="E358" s="82">
        <f t="shared" si="176"/>
        <v>0</v>
      </c>
      <c r="F358" s="82">
        <f t="shared" si="177"/>
        <v>0</v>
      </c>
      <c r="G358" s="82">
        <f t="shared" si="177"/>
        <v>0</v>
      </c>
      <c r="H358" s="82">
        <f t="shared" si="177"/>
        <v>0</v>
      </c>
      <c r="I358" s="82">
        <f t="shared" si="177"/>
        <v>0</v>
      </c>
      <c r="J358" s="20">
        <f t="shared" si="140"/>
        <v>0</v>
      </c>
      <c r="K358" s="82">
        <f t="shared" si="177"/>
        <v>0</v>
      </c>
      <c r="L358" s="82">
        <f t="shared" si="177"/>
        <v>0</v>
      </c>
      <c r="M358" s="82">
        <f t="shared" si="177"/>
        <v>0</v>
      </c>
      <c r="N358" s="20">
        <f t="shared" si="160"/>
        <v>0</v>
      </c>
      <c r="O358" s="82">
        <f t="shared" si="177"/>
        <v>2475521800</v>
      </c>
      <c r="P358" s="20">
        <f t="shared" si="143"/>
        <v>2475521800</v>
      </c>
      <c r="Q358" s="82">
        <f t="shared" si="177"/>
        <v>2475521800</v>
      </c>
      <c r="R358" s="82">
        <f t="shared" si="177"/>
        <v>0</v>
      </c>
      <c r="S358" s="82">
        <f t="shared" si="177"/>
        <v>0</v>
      </c>
      <c r="T358" s="20">
        <f t="shared" si="138"/>
        <v>0</v>
      </c>
      <c r="U358" s="20">
        <f t="shared" si="144"/>
        <v>2475521800</v>
      </c>
      <c r="V358" s="20">
        <f t="shared" si="172"/>
        <v>0</v>
      </c>
      <c r="W358" s="20">
        <f t="shared" si="161"/>
        <v>2475521800</v>
      </c>
    </row>
    <row r="359" spans="1:23" s="49" customFormat="1" ht="36" customHeight="1">
      <c r="A359" s="37">
        <v>280</v>
      </c>
      <c r="B359" s="3" t="s">
        <v>454</v>
      </c>
      <c r="C359" s="38"/>
      <c r="D359" s="114">
        <f t="shared" si="176"/>
        <v>2475521800</v>
      </c>
      <c r="E359" s="39">
        <f t="shared" si="176"/>
        <v>0</v>
      </c>
      <c r="F359" s="39">
        <f t="shared" si="177"/>
        <v>0</v>
      </c>
      <c r="G359" s="39">
        <f t="shared" si="177"/>
        <v>0</v>
      </c>
      <c r="H359" s="39">
        <f t="shared" si="177"/>
        <v>0</v>
      </c>
      <c r="I359" s="39">
        <f t="shared" si="177"/>
        <v>0</v>
      </c>
      <c r="J359" s="20">
        <f t="shared" si="140"/>
        <v>0</v>
      </c>
      <c r="K359" s="39">
        <f t="shared" si="177"/>
        <v>0</v>
      </c>
      <c r="L359" s="39">
        <f t="shared" si="177"/>
        <v>0</v>
      </c>
      <c r="M359" s="39">
        <f t="shared" si="177"/>
        <v>0</v>
      </c>
      <c r="N359" s="20">
        <f t="shared" si="160"/>
        <v>0</v>
      </c>
      <c r="O359" s="39">
        <f t="shared" si="177"/>
        <v>2475521800</v>
      </c>
      <c r="P359" s="20">
        <f t="shared" si="143"/>
        <v>2475521800</v>
      </c>
      <c r="Q359" s="39">
        <f t="shared" si="177"/>
        <v>2475521800</v>
      </c>
      <c r="R359" s="39">
        <f t="shared" si="177"/>
        <v>0</v>
      </c>
      <c r="S359" s="39">
        <f t="shared" si="177"/>
        <v>0</v>
      </c>
      <c r="T359" s="20">
        <f t="shared" ref="T359:T422" si="178">O359-P359-S359</f>
        <v>0</v>
      </c>
      <c r="U359" s="20">
        <f t="shared" si="144"/>
        <v>2475521800</v>
      </c>
      <c r="V359" s="20">
        <f t="shared" si="172"/>
        <v>0</v>
      </c>
      <c r="W359" s="20">
        <f t="shared" si="161"/>
        <v>2475521800</v>
      </c>
    </row>
    <row r="360" spans="1:23" s="49" customFormat="1" ht="36" customHeight="1">
      <c r="A360" s="37">
        <v>292</v>
      </c>
      <c r="B360" s="3" t="s">
        <v>465</v>
      </c>
      <c r="C360" s="38"/>
      <c r="D360" s="114">
        <f>D361+D369+D388</f>
        <v>2475521800</v>
      </c>
      <c r="E360" s="39">
        <f>E361+E369+E388</f>
        <v>0</v>
      </c>
      <c r="F360" s="39">
        <f t="shared" ref="F360:S360" si="179">F361+F369+F388</f>
        <v>0</v>
      </c>
      <c r="G360" s="39">
        <f t="shared" si="179"/>
        <v>0</v>
      </c>
      <c r="H360" s="39">
        <f t="shared" si="179"/>
        <v>0</v>
      </c>
      <c r="I360" s="39">
        <f t="shared" si="179"/>
        <v>0</v>
      </c>
      <c r="J360" s="20">
        <f t="shared" si="140"/>
        <v>0</v>
      </c>
      <c r="K360" s="39">
        <f t="shared" si="179"/>
        <v>0</v>
      </c>
      <c r="L360" s="39">
        <f t="shared" si="179"/>
        <v>0</v>
      </c>
      <c r="M360" s="39">
        <f t="shared" si="179"/>
        <v>0</v>
      </c>
      <c r="N360" s="20">
        <f t="shared" si="160"/>
        <v>0</v>
      </c>
      <c r="O360" s="39">
        <f t="shared" si="179"/>
        <v>2475521800</v>
      </c>
      <c r="P360" s="20">
        <f t="shared" si="143"/>
        <v>2475521800</v>
      </c>
      <c r="Q360" s="39">
        <f t="shared" si="179"/>
        <v>2475521800</v>
      </c>
      <c r="R360" s="39">
        <f t="shared" si="179"/>
        <v>0</v>
      </c>
      <c r="S360" s="39">
        <f t="shared" si="179"/>
        <v>0</v>
      </c>
      <c r="T360" s="20">
        <f t="shared" si="178"/>
        <v>0</v>
      </c>
      <c r="U360" s="20">
        <f t="shared" si="144"/>
        <v>2475521800</v>
      </c>
      <c r="V360" s="20">
        <f t="shared" si="172"/>
        <v>0</v>
      </c>
      <c r="W360" s="20">
        <f t="shared" si="161"/>
        <v>2475521800</v>
      </c>
    </row>
    <row r="361" spans="1:23" s="48" customFormat="1" ht="36" customHeight="1">
      <c r="A361" s="37">
        <v>1</v>
      </c>
      <c r="B361" s="36" t="s">
        <v>518</v>
      </c>
      <c r="C361" s="38"/>
      <c r="D361" s="114">
        <f>SUM(D362:D368)</f>
        <v>207138600</v>
      </c>
      <c r="E361" s="39">
        <f>SUM(E362:E368)</f>
        <v>0</v>
      </c>
      <c r="F361" s="39">
        <f t="shared" ref="F361:S361" si="180">SUM(F362:F368)</f>
        <v>0</v>
      </c>
      <c r="G361" s="39">
        <f t="shared" si="180"/>
        <v>0</v>
      </c>
      <c r="H361" s="39">
        <f t="shared" si="180"/>
        <v>0</v>
      </c>
      <c r="I361" s="39">
        <f t="shared" si="180"/>
        <v>0</v>
      </c>
      <c r="J361" s="20">
        <f t="shared" si="140"/>
        <v>0</v>
      </c>
      <c r="K361" s="39">
        <f t="shared" si="180"/>
        <v>0</v>
      </c>
      <c r="L361" s="39">
        <f t="shared" si="180"/>
        <v>0</v>
      </c>
      <c r="M361" s="39">
        <f t="shared" si="180"/>
        <v>0</v>
      </c>
      <c r="N361" s="20">
        <f t="shared" si="160"/>
        <v>0</v>
      </c>
      <c r="O361" s="39">
        <f t="shared" si="180"/>
        <v>207138600</v>
      </c>
      <c r="P361" s="20">
        <f t="shared" si="143"/>
        <v>207138600</v>
      </c>
      <c r="Q361" s="39">
        <f t="shared" si="180"/>
        <v>207138600</v>
      </c>
      <c r="R361" s="39">
        <f t="shared" si="180"/>
        <v>0</v>
      </c>
      <c r="S361" s="39">
        <f t="shared" si="180"/>
        <v>0</v>
      </c>
      <c r="T361" s="20">
        <f t="shared" si="178"/>
        <v>0</v>
      </c>
      <c r="U361" s="20">
        <f t="shared" si="144"/>
        <v>207138600</v>
      </c>
      <c r="V361" s="20">
        <f t="shared" si="172"/>
        <v>0</v>
      </c>
      <c r="W361" s="20">
        <f t="shared" si="161"/>
        <v>207138600</v>
      </c>
    </row>
    <row r="362" spans="1:23" s="49" customFormat="1" ht="36" customHeight="1">
      <c r="A362" s="40" t="s">
        <v>473</v>
      </c>
      <c r="B362" s="47" t="s">
        <v>519</v>
      </c>
      <c r="C362" s="42">
        <v>8104266</v>
      </c>
      <c r="D362" s="115">
        <v>83304000</v>
      </c>
      <c r="E362" s="43"/>
      <c r="F362" s="44"/>
      <c r="G362" s="43"/>
      <c r="H362" s="43"/>
      <c r="I362" s="43"/>
      <c r="J362" s="20">
        <f t="shared" si="140"/>
        <v>0</v>
      </c>
      <c r="K362" s="43"/>
      <c r="L362" s="43"/>
      <c r="M362" s="43"/>
      <c r="N362" s="20">
        <f t="shared" si="160"/>
        <v>0</v>
      </c>
      <c r="O362" s="45">
        <v>83304000</v>
      </c>
      <c r="P362" s="11">
        <f t="shared" si="143"/>
        <v>83304000</v>
      </c>
      <c r="Q362" s="45">
        <v>83304000</v>
      </c>
      <c r="R362" s="43"/>
      <c r="S362" s="43"/>
      <c r="T362" s="11">
        <f t="shared" si="178"/>
        <v>0</v>
      </c>
      <c r="U362" s="11">
        <f t="shared" si="144"/>
        <v>83304000</v>
      </c>
      <c r="V362" s="11">
        <f t="shared" si="172"/>
        <v>0</v>
      </c>
      <c r="W362" s="11">
        <f t="shared" si="161"/>
        <v>83304000</v>
      </c>
    </row>
    <row r="363" spans="1:23" s="49" customFormat="1" ht="36" customHeight="1">
      <c r="A363" s="40" t="s">
        <v>475</v>
      </c>
      <c r="B363" s="47" t="s">
        <v>520</v>
      </c>
      <c r="C363" s="42">
        <v>8104270</v>
      </c>
      <c r="D363" s="115">
        <v>11214000</v>
      </c>
      <c r="E363" s="43"/>
      <c r="F363" s="44"/>
      <c r="G363" s="43"/>
      <c r="H363" s="43"/>
      <c r="I363" s="43"/>
      <c r="J363" s="20">
        <f t="shared" si="140"/>
        <v>0</v>
      </c>
      <c r="K363" s="43"/>
      <c r="L363" s="43"/>
      <c r="M363" s="43"/>
      <c r="N363" s="20">
        <f t="shared" si="160"/>
        <v>0</v>
      </c>
      <c r="O363" s="45">
        <v>11214000</v>
      </c>
      <c r="P363" s="11">
        <f t="shared" si="143"/>
        <v>11214000</v>
      </c>
      <c r="Q363" s="43">
        <v>11214000</v>
      </c>
      <c r="R363" s="43"/>
      <c r="S363" s="43"/>
      <c r="T363" s="11">
        <f t="shared" si="178"/>
        <v>0</v>
      </c>
      <c r="U363" s="11">
        <f t="shared" si="144"/>
        <v>11214000</v>
      </c>
      <c r="V363" s="11">
        <f t="shared" si="172"/>
        <v>0</v>
      </c>
      <c r="W363" s="11">
        <f t="shared" si="161"/>
        <v>11214000</v>
      </c>
    </row>
    <row r="364" spans="1:23" s="49" customFormat="1" ht="36" customHeight="1">
      <c r="A364" s="40" t="s">
        <v>477</v>
      </c>
      <c r="B364" s="41" t="s">
        <v>521</v>
      </c>
      <c r="C364" s="42">
        <v>8122167</v>
      </c>
      <c r="D364" s="115">
        <v>9612000</v>
      </c>
      <c r="E364" s="43"/>
      <c r="F364" s="44"/>
      <c r="G364" s="43"/>
      <c r="H364" s="43"/>
      <c r="I364" s="43"/>
      <c r="J364" s="20">
        <f t="shared" ref="J364:J427" si="181">K364+L364</f>
        <v>0</v>
      </c>
      <c r="K364" s="43"/>
      <c r="L364" s="43"/>
      <c r="M364" s="43"/>
      <c r="N364" s="20">
        <f t="shared" si="160"/>
        <v>0</v>
      </c>
      <c r="O364" s="45">
        <v>9612000</v>
      </c>
      <c r="P364" s="11">
        <f t="shared" si="143"/>
        <v>9612000</v>
      </c>
      <c r="Q364" s="43">
        <v>9612000</v>
      </c>
      <c r="R364" s="43"/>
      <c r="S364" s="43"/>
      <c r="T364" s="11">
        <f t="shared" si="178"/>
        <v>0</v>
      </c>
      <c r="U364" s="11">
        <f t="shared" si="144"/>
        <v>9612000</v>
      </c>
      <c r="V364" s="11">
        <f t="shared" si="172"/>
        <v>0</v>
      </c>
      <c r="W364" s="11">
        <f t="shared" si="161"/>
        <v>9612000</v>
      </c>
    </row>
    <row r="365" spans="1:23" s="49" customFormat="1" ht="36" customHeight="1">
      <c r="A365" s="40" t="s">
        <v>479</v>
      </c>
      <c r="B365" s="41" t="s">
        <v>522</v>
      </c>
      <c r="C365" s="42">
        <v>8122168</v>
      </c>
      <c r="D365" s="115">
        <v>19224000</v>
      </c>
      <c r="E365" s="43"/>
      <c r="F365" s="44"/>
      <c r="G365" s="43"/>
      <c r="H365" s="43"/>
      <c r="I365" s="43"/>
      <c r="J365" s="20">
        <f t="shared" si="181"/>
        <v>0</v>
      </c>
      <c r="K365" s="43"/>
      <c r="L365" s="43"/>
      <c r="M365" s="43"/>
      <c r="N365" s="20">
        <f t="shared" si="160"/>
        <v>0</v>
      </c>
      <c r="O365" s="45">
        <v>19224000</v>
      </c>
      <c r="P365" s="11">
        <f t="shared" si="143"/>
        <v>19224000</v>
      </c>
      <c r="Q365" s="43">
        <v>19224000</v>
      </c>
      <c r="R365" s="43"/>
      <c r="S365" s="43"/>
      <c r="T365" s="11">
        <f t="shared" si="178"/>
        <v>0</v>
      </c>
      <c r="U365" s="11">
        <f t="shared" si="144"/>
        <v>19224000</v>
      </c>
      <c r="V365" s="11">
        <f t="shared" si="172"/>
        <v>0</v>
      </c>
      <c r="W365" s="11">
        <f t="shared" si="161"/>
        <v>19224000</v>
      </c>
    </row>
    <row r="366" spans="1:23" s="49" customFormat="1" ht="36" customHeight="1">
      <c r="A366" s="40" t="s">
        <v>481</v>
      </c>
      <c r="B366" s="41" t="s">
        <v>523</v>
      </c>
      <c r="C366" s="42">
        <v>8122169</v>
      </c>
      <c r="D366" s="115">
        <v>6408000</v>
      </c>
      <c r="E366" s="43"/>
      <c r="F366" s="44"/>
      <c r="G366" s="43"/>
      <c r="H366" s="43"/>
      <c r="I366" s="43"/>
      <c r="J366" s="20">
        <f t="shared" si="181"/>
        <v>0</v>
      </c>
      <c r="K366" s="43"/>
      <c r="L366" s="43"/>
      <c r="M366" s="43"/>
      <c r="N366" s="20">
        <f t="shared" si="160"/>
        <v>0</v>
      </c>
      <c r="O366" s="45">
        <v>6408000</v>
      </c>
      <c r="P366" s="11">
        <f t="shared" si="143"/>
        <v>6408000</v>
      </c>
      <c r="Q366" s="43">
        <v>6408000</v>
      </c>
      <c r="R366" s="43"/>
      <c r="S366" s="43"/>
      <c r="T366" s="11">
        <f t="shared" si="178"/>
        <v>0</v>
      </c>
      <c r="U366" s="11">
        <f t="shared" si="144"/>
        <v>6408000</v>
      </c>
      <c r="V366" s="11">
        <f t="shared" si="172"/>
        <v>0</v>
      </c>
      <c r="W366" s="11">
        <f t="shared" si="161"/>
        <v>6408000</v>
      </c>
    </row>
    <row r="367" spans="1:23" s="49" customFormat="1" ht="36" customHeight="1">
      <c r="A367" s="40" t="s">
        <v>483</v>
      </c>
      <c r="B367" s="41" t="s">
        <v>524</v>
      </c>
      <c r="C367" s="42">
        <v>8122170</v>
      </c>
      <c r="D367" s="115">
        <v>32040000</v>
      </c>
      <c r="E367" s="43"/>
      <c r="F367" s="44"/>
      <c r="G367" s="43"/>
      <c r="H367" s="43"/>
      <c r="I367" s="43"/>
      <c r="J367" s="20">
        <f t="shared" si="181"/>
        <v>0</v>
      </c>
      <c r="K367" s="43"/>
      <c r="L367" s="43"/>
      <c r="M367" s="43"/>
      <c r="N367" s="20">
        <f t="shared" si="160"/>
        <v>0</v>
      </c>
      <c r="O367" s="45">
        <v>32040000</v>
      </c>
      <c r="P367" s="11">
        <f t="shared" ref="P367:P430" si="182">Q367+R367</f>
        <v>32040000</v>
      </c>
      <c r="Q367" s="45">
        <v>32040000</v>
      </c>
      <c r="R367" s="43"/>
      <c r="S367" s="43"/>
      <c r="T367" s="11">
        <f t="shared" si="178"/>
        <v>0</v>
      </c>
      <c r="U367" s="11">
        <f t="shared" ref="U367:U430" si="183">H367+K367+Q367</f>
        <v>32040000</v>
      </c>
      <c r="V367" s="11">
        <f t="shared" si="172"/>
        <v>0</v>
      </c>
      <c r="W367" s="11">
        <f t="shared" si="161"/>
        <v>32040000</v>
      </c>
    </row>
    <row r="368" spans="1:23" s="49" customFormat="1" ht="36" customHeight="1">
      <c r="A368" s="40" t="s">
        <v>485</v>
      </c>
      <c r="B368" s="41" t="s">
        <v>525</v>
      </c>
      <c r="C368" s="42">
        <v>8122171</v>
      </c>
      <c r="D368" s="115">
        <v>45336600</v>
      </c>
      <c r="E368" s="43"/>
      <c r="F368" s="44"/>
      <c r="G368" s="43"/>
      <c r="H368" s="43"/>
      <c r="I368" s="43"/>
      <c r="J368" s="20">
        <f t="shared" si="181"/>
        <v>0</v>
      </c>
      <c r="K368" s="43"/>
      <c r="L368" s="43"/>
      <c r="M368" s="43"/>
      <c r="N368" s="20">
        <f t="shared" si="160"/>
        <v>0</v>
      </c>
      <c r="O368" s="45">
        <v>45336600</v>
      </c>
      <c r="P368" s="11">
        <f t="shared" si="182"/>
        <v>45336600</v>
      </c>
      <c r="Q368" s="43">
        <v>45336600</v>
      </c>
      <c r="R368" s="43"/>
      <c r="S368" s="43"/>
      <c r="T368" s="11">
        <f t="shared" si="178"/>
        <v>0</v>
      </c>
      <c r="U368" s="11">
        <f t="shared" si="183"/>
        <v>45336600</v>
      </c>
      <c r="V368" s="11">
        <f t="shared" si="172"/>
        <v>0</v>
      </c>
      <c r="W368" s="11">
        <f t="shared" si="161"/>
        <v>45336600</v>
      </c>
    </row>
    <row r="369" spans="1:23" s="48" customFormat="1" ht="36" customHeight="1">
      <c r="A369" s="37">
        <v>2</v>
      </c>
      <c r="B369" s="36" t="s">
        <v>461</v>
      </c>
      <c r="C369" s="38"/>
      <c r="D369" s="114">
        <f>SUM(D370:D387)</f>
        <v>778120000</v>
      </c>
      <c r="E369" s="39">
        <f>SUM(E370:E387)</f>
        <v>0</v>
      </c>
      <c r="F369" s="39">
        <f t="shared" ref="F369:S369" si="184">SUM(F370:F387)</f>
        <v>0</v>
      </c>
      <c r="G369" s="39">
        <f t="shared" si="184"/>
        <v>0</v>
      </c>
      <c r="H369" s="39">
        <f t="shared" si="184"/>
        <v>0</v>
      </c>
      <c r="I369" s="39">
        <f t="shared" si="184"/>
        <v>0</v>
      </c>
      <c r="J369" s="20">
        <f t="shared" si="181"/>
        <v>0</v>
      </c>
      <c r="K369" s="39">
        <f t="shared" si="184"/>
        <v>0</v>
      </c>
      <c r="L369" s="39">
        <f t="shared" si="184"/>
        <v>0</v>
      </c>
      <c r="M369" s="39">
        <f t="shared" si="184"/>
        <v>0</v>
      </c>
      <c r="N369" s="20">
        <f t="shared" si="160"/>
        <v>0</v>
      </c>
      <c r="O369" s="39">
        <f t="shared" si="184"/>
        <v>778120000</v>
      </c>
      <c r="P369" s="20">
        <f t="shared" si="182"/>
        <v>778120000</v>
      </c>
      <c r="Q369" s="39">
        <f t="shared" si="184"/>
        <v>778120000</v>
      </c>
      <c r="R369" s="39">
        <f t="shared" si="184"/>
        <v>0</v>
      </c>
      <c r="S369" s="39">
        <f t="shared" si="184"/>
        <v>0</v>
      </c>
      <c r="T369" s="20">
        <f t="shared" si="178"/>
        <v>0</v>
      </c>
      <c r="U369" s="20">
        <f t="shared" si="183"/>
        <v>778120000</v>
      </c>
      <c r="V369" s="20">
        <f t="shared" si="172"/>
        <v>0</v>
      </c>
      <c r="W369" s="20">
        <f t="shared" si="161"/>
        <v>778120000</v>
      </c>
    </row>
    <row r="370" spans="1:23" s="49" customFormat="1" ht="36" customHeight="1">
      <c r="A370" s="40" t="s">
        <v>491</v>
      </c>
      <c r="B370" s="41" t="s">
        <v>526</v>
      </c>
      <c r="C370" s="42">
        <v>8102258</v>
      </c>
      <c r="D370" s="115">
        <v>31760000</v>
      </c>
      <c r="E370" s="43"/>
      <c r="F370" s="44"/>
      <c r="G370" s="43"/>
      <c r="H370" s="43"/>
      <c r="I370" s="43"/>
      <c r="J370" s="20">
        <f t="shared" si="181"/>
        <v>0</v>
      </c>
      <c r="K370" s="43"/>
      <c r="L370" s="43"/>
      <c r="M370" s="43"/>
      <c r="N370" s="20">
        <f t="shared" si="160"/>
        <v>0</v>
      </c>
      <c r="O370" s="45">
        <v>31760000</v>
      </c>
      <c r="P370" s="11">
        <f t="shared" si="182"/>
        <v>31760000</v>
      </c>
      <c r="Q370" s="43">
        <v>31760000</v>
      </c>
      <c r="R370" s="43"/>
      <c r="S370" s="43"/>
      <c r="T370" s="11">
        <f t="shared" si="178"/>
        <v>0</v>
      </c>
      <c r="U370" s="11">
        <f t="shared" si="183"/>
        <v>31760000</v>
      </c>
      <c r="V370" s="11">
        <f t="shared" si="172"/>
        <v>0</v>
      </c>
      <c r="W370" s="11">
        <f t="shared" si="161"/>
        <v>31760000</v>
      </c>
    </row>
    <row r="371" spans="1:23" s="49" customFormat="1" ht="36" customHeight="1">
      <c r="A371" s="40" t="s">
        <v>527</v>
      </c>
      <c r="B371" s="41" t="s">
        <v>528</v>
      </c>
      <c r="C371" s="42">
        <v>8102306</v>
      </c>
      <c r="D371" s="115">
        <v>84164000</v>
      </c>
      <c r="E371" s="43"/>
      <c r="F371" s="44"/>
      <c r="G371" s="43"/>
      <c r="H371" s="43"/>
      <c r="I371" s="43"/>
      <c r="J371" s="20">
        <f t="shared" si="181"/>
        <v>0</v>
      </c>
      <c r="K371" s="43"/>
      <c r="L371" s="43"/>
      <c r="M371" s="43"/>
      <c r="N371" s="20">
        <f t="shared" si="160"/>
        <v>0</v>
      </c>
      <c r="O371" s="45">
        <v>84164000</v>
      </c>
      <c r="P371" s="11">
        <f t="shared" si="182"/>
        <v>84164000</v>
      </c>
      <c r="Q371" s="43">
        <v>84164000</v>
      </c>
      <c r="R371" s="43"/>
      <c r="S371" s="43"/>
      <c r="T371" s="11">
        <f t="shared" si="178"/>
        <v>0</v>
      </c>
      <c r="U371" s="11">
        <f t="shared" si="183"/>
        <v>84164000</v>
      </c>
      <c r="V371" s="11">
        <f t="shared" si="172"/>
        <v>0</v>
      </c>
      <c r="W371" s="11">
        <f t="shared" si="161"/>
        <v>84164000</v>
      </c>
    </row>
    <row r="372" spans="1:23" s="49" customFormat="1" ht="36" customHeight="1">
      <c r="A372" s="40" t="s">
        <v>529</v>
      </c>
      <c r="B372" s="41" t="s">
        <v>530</v>
      </c>
      <c r="C372" s="42">
        <v>8102309</v>
      </c>
      <c r="D372" s="115">
        <v>15880000</v>
      </c>
      <c r="E372" s="43"/>
      <c r="F372" s="44"/>
      <c r="G372" s="43"/>
      <c r="H372" s="43"/>
      <c r="I372" s="43"/>
      <c r="J372" s="20">
        <f t="shared" si="181"/>
        <v>0</v>
      </c>
      <c r="K372" s="43"/>
      <c r="L372" s="43"/>
      <c r="M372" s="43"/>
      <c r="N372" s="20">
        <f t="shared" si="160"/>
        <v>0</v>
      </c>
      <c r="O372" s="45">
        <v>15880000</v>
      </c>
      <c r="P372" s="11">
        <f t="shared" si="182"/>
        <v>15880000</v>
      </c>
      <c r="Q372" s="43">
        <v>15880000</v>
      </c>
      <c r="R372" s="43"/>
      <c r="S372" s="43"/>
      <c r="T372" s="11">
        <f t="shared" si="178"/>
        <v>0</v>
      </c>
      <c r="U372" s="11">
        <f t="shared" si="183"/>
        <v>15880000</v>
      </c>
      <c r="V372" s="11">
        <f t="shared" si="172"/>
        <v>0</v>
      </c>
      <c r="W372" s="11">
        <f t="shared" si="161"/>
        <v>15880000</v>
      </c>
    </row>
    <row r="373" spans="1:23" s="49" customFormat="1" ht="36" customHeight="1">
      <c r="A373" s="40" t="s">
        <v>531</v>
      </c>
      <c r="B373" s="41" t="s">
        <v>532</v>
      </c>
      <c r="C373" s="42">
        <v>8102310</v>
      </c>
      <c r="D373" s="115">
        <v>31760000</v>
      </c>
      <c r="E373" s="43"/>
      <c r="F373" s="44"/>
      <c r="G373" s="43"/>
      <c r="H373" s="43"/>
      <c r="I373" s="43"/>
      <c r="J373" s="20">
        <f t="shared" si="181"/>
        <v>0</v>
      </c>
      <c r="K373" s="43"/>
      <c r="L373" s="43"/>
      <c r="M373" s="43"/>
      <c r="N373" s="20">
        <f t="shared" si="160"/>
        <v>0</v>
      </c>
      <c r="O373" s="45">
        <v>31760000</v>
      </c>
      <c r="P373" s="11">
        <f t="shared" si="182"/>
        <v>31760000</v>
      </c>
      <c r="Q373" s="43">
        <v>31760000</v>
      </c>
      <c r="R373" s="43"/>
      <c r="S373" s="43"/>
      <c r="T373" s="11">
        <f t="shared" si="178"/>
        <v>0</v>
      </c>
      <c r="U373" s="11">
        <f t="shared" si="183"/>
        <v>31760000</v>
      </c>
      <c r="V373" s="11">
        <f t="shared" si="172"/>
        <v>0</v>
      </c>
      <c r="W373" s="11">
        <f t="shared" si="161"/>
        <v>31760000</v>
      </c>
    </row>
    <row r="374" spans="1:23" s="49" customFormat="1" ht="36" customHeight="1">
      <c r="A374" s="40" t="s">
        <v>533</v>
      </c>
      <c r="B374" s="41" t="s">
        <v>534</v>
      </c>
      <c r="C374" s="42">
        <v>8102311</v>
      </c>
      <c r="D374" s="115">
        <v>23820000</v>
      </c>
      <c r="E374" s="43"/>
      <c r="F374" s="44"/>
      <c r="G374" s="43"/>
      <c r="H374" s="43"/>
      <c r="I374" s="43"/>
      <c r="J374" s="20">
        <f t="shared" si="181"/>
        <v>0</v>
      </c>
      <c r="K374" s="43"/>
      <c r="L374" s="43"/>
      <c r="M374" s="43"/>
      <c r="N374" s="20">
        <f t="shared" si="160"/>
        <v>0</v>
      </c>
      <c r="O374" s="45">
        <v>23820000</v>
      </c>
      <c r="P374" s="11">
        <f t="shared" si="182"/>
        <v>23820000</v>
      </c>
      <c r="Q374" s="43">
        <v>23820000</v>
      </c>
      <c r="R374" s="43"/>
      <c r="S374" s="43"/>
      <c r="T374" s="11">
        <f t="shared" si="178"/>
        <v>0</v>
      </c>
      <c r="U374" s="11">
        <f t="shared" si="183"/>
        <v>23820000</v>
      </c>
      <c r="V374" s="11">
        <f t="shared" si="172"/>
        <v>0</v>
      </c>
      <c r="W374" s="11">
        <f t="shared" si="161"/>
        <v>23820000</v>
      </c>
    </row>
    <row r="375" spans="1:23" s="49" customFormat="1" ht="36" customHeight="1">
      <c r="A375" s="40" t="s">
        <v>535</v>
      </c>
      <c r="B375" s="41" t="s">
        <v>536</v>
      </c>
      <c r="C375" s="42">
        <v>8102312</v>
      </c>
      <c r="D375" s="115">
        <v>111160000</v>
      </c>
      <c r="E375" s="43"/>
      <c r="F375" s="44"/>
      <c r="G375" s="43"/>
      <c r="H375" s="43"/>
      <c r="I375" s="43"/>
      <c r="J375" s="20">
        <f t="shared" si="181"/>
        <v>0</v>
      </c>
      <c r="K375" s="43"/>
      <c r="L375" s="43"/>
      <c r="M375" s="43"/>
      <c r="N375" s="20">
        <f t="shared" si="160"/>
        <v>0</v>
      </c>
      <c r="O375" s="45">
        <v>111160000</v>
      </c>
      <c r="P375" s="11">
        <f t="shared" si="182"/>
        <v>111160000</v>
      </c>
      <c r="Q375" s="43">
        <v>111160000</v>
      </c>
      <c r="R375" s="43"/>
      <c r="S375" s="43"/>
      <c r="T375" s="11">
        <f t="shared" si="178"/>
        <v>0</v>
      </c>
      <c r="U375" s="11">
        <f t="shared" si="183"/>
        <v>111160000</v>
      </c>
      <c r="V375" s="11">
        <f t="shared" si="172"/>
        <v>0</v>
      </c>
      <c r="W375" s="11">
        <f t="shared" si="161"/>
        <v>111160000</v>
      </c>
    </row>
    <row r="376" spans="1:23" s="49" customFormat="1" ht="36" customHeight="1">
      <c r="A376" s="40" t="s">
        <v>537</v>
      </c>
      <c r="B376" s="41" t="s">
        <v>538</v>
      </c>
      <c r="C376" s="42">
        <v>8102321</v>
      </c>
      <c r="D376" s="115">
        <v>15880000</v>
      </c>
      <c r="E376" s="43"/>
      <c r="F376" s="44"/>
      <c r="G376" s="43"/>
      <c r="H376" s="43"/>
      <c r="I376" s="43"/>
      <c r="J376" s="20">
        <f t="shared" si="181"/>
        <v>0</v>
      </c>
      <c r="K376" s="43"/>
      <c r="L376" s="43"/>
      <c r="M376" s="43"/>
      <c r="N376" s="20">
        <f t="shared" si="160"/>
        <v>0</v>
      </c>
      <c r="O376" s="45">
        <v>15880000</v>
      </c>
      <c r="P376" s="11">
        <f t="shared" si="182"/>
        <v>15880000</v>
      </c>
      <c r="Q376" s="43">
        <v>15880000</v>
      </c>
      <c r="R376" s="43"/>
      <c r="S376" s="43"/>
      <c r="T376" s="11">
        <f t="shared" si="178"/>
        <v>0</v>
      </c>
      <c r="U376" s="11">
        <f t="shared" si="183"/>
        <v>15880000</v>
      </c>
      <c r="V376" s="11">
        <f t="shared" si="172"/>
        <v>0</v>
      </c>
      <c r="W376" s="11">
        <f t="shared" si="161"/>
        <v>15880000</v>
      </c>
    </row>
    <row r="377" spans="1:23" s="49" customFormat="1" ht="36" customHeight="1">
      <c r="A377" s="40" t="s">
        <v>539</v>
      </c>
      <c r="B377" s="41" t="s">
        <v>540</v>
      </c>
      <c r="C377" s="42">
        <v>8102322</v>
      </c>
      <c r="D377" s="115">
        <v>31760000</v>
      </c>
      <c r="E377" s="43"/>
      <c r="F377" s="44"/>
      <c r="G377" s="43"/>
      <c r="H377" s="43"/>
      <c r="I377" s="43"/>
      <c r="J377" s="20">
        <f t="shared" si="181"/>
        <v>0</v>
      </c>
      <c r="K377" s="43"/>
      <c r="L377" s="43"/>
      <c r="M377" s="43"/>
      <c r="N377" s="20">
        <f t="shared" si="160"/>
        <v>0</v>
      </c>
      <c r="O377" s="45">
        <v>31760000</v>
      </c>
      <c r="P377" s="11">
        <f t="shared" si="182"/>
        <v>31760000</v>
      </c>
      <c r="Q377" s="43">
        <v>31760000</v>
      </c>
      <c r="R377" s="43"/>
      <c r="S377" s="43"/>
      <c r="T377" s="11">
        <f t="shared" si="178"/>
        <v>0</v>
      </c>
      <c r="U377" s="11">
        <f t="shared" si="183"/>
        <v>31760000</v>
      </c>
      <c r="V377" s="11">
        <f t="shared" si="172"/>
        <v>0</v>
      </c>
      <c r="W377" s="11">
        <f t="shared" si="161"/>
        <v>31760000</v>
      </c>
    </row>
    <row r="378" spans="1:23" s="49" customFormat="1" ht="36" customHeight="1">
      <c r="A378" s="40" t="s">
        <v>541</v>
      </c>
      <c r="B378" s="41" t="s">
        <v>542</v>
      </c>
      <c r="C378" s="42">
        <v>8102401</v>
      </c>
      <c r="D378" s="115">
        <v>31760000</v>
      </c>
      <c r="E378" s="43"/>
      <c r="F378" s="44"/>
      <c r="G378" s="43"/>
      <c r="H378" s="43"/>
      <c r="I378" s="43"/>
      <c r="J378" s="20">
        <f t="shared" si="181"/>
        <v>0</v>
      </c>
      <c r="K378" s="43"/>
      <c r="L378" s="43"/>
      <c r="M378" s="43"/>
      <c r="N378" s="20">
        <f t="shared" si="160"/>
        <v>0</v>
      </c>
      <c r="O378" s="45">
        <v>31760000</v>
      </c>
      <c r="P378" s="11">
        <f t="shared" si="182"/>
        <v>31760000</v>
      </c>
      <c r="Q378" s="43">
        <v>31760000</v>
      </c>
      <c r="R378" s="43"/>
      <c r="S378" s="43"/>
      <c r="T378" s="11">
        <f t="shared" si="178"/>
        <v>0</v>
      </c>
      <c r="U378" s="11">
        <f t="shared" si="183"/>
        <v>31760000</v>
      </c>
      <c r="V378" s="11">
        <f t="shared" si="172"/>
        <v>0</v>
      </c>
      <c r="W378" s="11">
        <f t="shared" si="161"/>
        <v>31760000</v>
      </c>
    </row>
    <row r="379" spans="1:23" s="49" customFormat="1" ht="36" customHeight="1">
      <c r="A379" s="40" t="s">
        <v>543</v>
      </c>
      <c r="B379" s="41" t="s">
        <v>544</v>
      </c>
      <c r="C379" s="42">
        <v>8102402</v>
      </c>
      <c r="D379" s="115">
        <v>31760000</v>
      </c>
      <c r="E379" s="43"/>
      <c r="F379" s="44"/>
      <c r="G379" s="43"/>
      <c r="H379" s="43"/>
      <c r="I379" s="43"/>
      <c r="J379" s="20">
        <f t="shared" si="181"/>
        <v>0</v>
      </c>
      <c r="K379" s="43"/>
      <c r="L379" s="43"/>
      <c r="M379" s="43"/>
      <c r="N379" s="20">
        <f t="shared" si="160"/>
        <v>0</v>
      </c>
      <c r="O379" s="45">
        <v>31760000</v>
      </c>
      <c r="P379" s="11">
        <f t="shared" si="182"/>
        <v>31760000</v>
      </c>
      <c r="Q379" s="43">
        <v>31760000</v>
      </c>
      <c r="R379" s="43"/>
      <c r="S379" s="43"/>
      <c r="T379" s="11">
        <f t="shared" si="178"/>
        <v>0</v>
      </c>
      <c r="U379" s="11">
        <f t="shared" si="183"/>
        <v>31760000</v>
      </c>
      <c r="V379" s="11">
        <f t="shared" si="172"/>
        <v>0</v>
      </c>
      <c r="W379" s="11">
        <f t="shared" si="161"/>
        <v>31760000</v>
      </c>
    </row>
    <row r="380" spans="1:23" s="49" customFormat="1" ht="36" customHeight="1">
      <c r="A380" s="40" t="s">
        <v>545</v>
      </c>
      <c r="B380" s="41" t="s">
        <v>546</v>
      </c>
      <c r="C380" s="42">
        <v>8102403</v>
      </c>
      <c r="D380" s="115">
        <v>34936000</v>
      </c>
      <c r="E380" s="43"/>
      <c r="F380" s="44"/>
      <c r="G380" s="43"/>
      <c r="H380" s="43"/>
      <c r="I380" s="43"/>
      <c r="J380" s="20">
        <f t="shared" si="181"/>
        <v>0</v>
      </c>
      <c r="K380" s="43"/>
      <c r="L380" s="43"/>
      <c r="M380" s="43"/>
      <c r="N380" s="20">
        <f t="shared" si="160"/>
        <v>0</v>
      </c>
      <c r="O380" s="45">
        <v>34936000</v>
      </c>
      <c r="P380" s="11">
        <f t="shared" si="182"/>
        <v>34936000</v>
      </c>
      <c r="Q380" s="43">
        <v>34936000</v>
      </c>
      <c r="R380" s="43"/>
      <c r="S380" s="43"/>
      <c r="T380" s="11">
        <f t="shared" si="178"/>
        <v>0</v>
      </c>
      <c r="U380" s="11">
        <f t="shared" si="183"/>
        <v>34936000</v>
      </c>
      <c r="V380" s="11">
        <f t="shared" si="172"/>
        <v>0</v>
      </c>
      <c r="W380" s="11">
        <f t="shared" si="161"/>
        <v>34936000</v>
      </c>
    </row>
    <row r="381" spans="1:23" s="49" customFormat="1" ht="36" customHeight="1">
      <c r="A381" s="40" t="s">
        <v>547</v>
      </c>
      <c r="B381" s="41" t="s">
        <v>548</v>
      </c>
      <c r="C381" s="42">
        <v>8102404</v>
      </c>
      <c r="D381" s="115">
        <v>49228000</v>
      </c>
      <c r="E381" s="43"/>
      <c r="F381" s="44"/>
      <c r="G381" s="43"/>
      <c r="H381" s="43"/>
      <c r="I381" s="43"/>
      <c r="J381" s="20">
        <f t="shared" si="181"/>
        <v>0</v>
      </c>
      <c r="K381" s="43"/>
      <c r="L381" s="43"/>
      <c r="M381" s="43"/>
      <c r="N381" s="20">
        <f t="shared" si="160"/>
        <v>0</v>
      </c>
      <c r="O381" s="45">
        <v>49228000</v>
      </c>
      <c r="P381" s="11">
        <f t="shared" si="182"/>
        <v>49228000</v>
      </c>
      <c r="Q381" s="43">
        <v>49228000</v>
      </c>
      <c r="R381" s="43"/>
      <c r="S381" s="43"/>
      <c r="T381" s="11">
        <f t="shared" si="178"/>
        <v>0</v>
      </c>
      <c r="U381" s="11">
        <f t="shared" si="183"/>
        <v>49228000</v>
      </c>
      <c r="V381" s="11">
        <f t="shared" si="172"/>
        <v>0</v>
      </c>
      <c r="W381" s="11">
        <f t="shared" si="161"/>
        <v>49228000</v>
      </c>
    </row>
    <row r="382" spans="1:23" s="49" customFormat="1" ht="36" customHeight="1">
      <c r="A382" s="40" t="s">
        <v>549</v>
      </c>
      <c r="B382" s="41" t="s">
        <v>550</v>
      </c>
      <c r="C382" s="42">
        <v>8102405</v>
      </c>
      <c r="D382" s="115">
        <v>47640000</v>
      </c>
      <c r="E382" s="43"/>
      <c r="F382" s="44"/>
      <c r="G382" s="43"/>
      <c r="H382" s="43"/>
      <c r="I382" s="43"/>
      <c r="J382" s="20">
        <f t="shared" si="181"/>
        <v>0</v>
      </c>
      <c r="K382" s="43"/>
      <c r="L382" s="43"/>
      <c r="M382" s="43"/>
      <c r="N382" s="20">
        <f t="shared" si="160"/>
        <v>0</v>
      </c>
      <c r="O382" s="45">
        <v>47640000</v>
      </c>
      <c r="P382" s="11">
        <f t="shared" si="182"/>
        <v>47640000</v>
      </c>
      <c r="Q382" s="43">
        <v>47640000</v>
      </c>
      <c r="R382" s="43"/>
      <c r="S382" s="43"/>
      <c r="T382" s="11">
        <f t="shared" si="178"/>
        <v>0</v>
      </c>
      <c r="U382" s="11">
        <f t="shared" si="183"/>
        <v>47640000</v>
      </c>
      <c r="V382" s="11">
        <f t="shared" si="172"/>
        <v>0</v>
      </c>
      <c r="W382" s="11">
        <f t="shared" si="161"/>
        <v>47640000</v>
      </c>
    </row>
    <row r="383" spans="1:23" s="49" customFormat="1" ht="36" customHeight="1">
      <c r="A383" s="40" t="s">
        <v>551</v>
      </c>
      <c r="B383" s="41" t="s">
        <v>552</v>
      </c>
      <c r="C383" s="42">
        <v>8102412</v>
      </c>
      <c r="D383" s="115">
        <v>39700000</v>
      </c>
      <c r="E383" s="43"/>
      <c r="F383" s="44"/>
      <c r="G383" s="43"/>
      <c r="H383" s="43"/>
      <c r="I383" s="43"/>
      <c r="J383" s="20">
        <f t="shared" si="181"/>
        <v>0</v>
      </c>
      <c r="K383" s="43"/>
      <c r="L383" s="43"/>
      <c r="M383" s="43"/>
      <c r="N383" s="20">
        <f t="shared" si="160"/>
        <v>0</v>
      </c>
      <c r="O383" s="45">
        <v>39700000</v>
      </c>
      <c r="P383" s="11">
        <f t="shared" si="182"/>
        <v>39700000</v>
      </c>
      <c r="Q383" s="43">
        <v>39700000</v>
      </c>
      <c r="R383" s="43"/>
      <c r="S383" s="43"/>
      <c r="T383" s="11">
        <f t="shared" si="178"/>
        <v>0</v>
      </c>
      <c r="U383" s="11">
        <f t="shared" si="183"/>
        <v>39700000</v>
      </c>
      <c r="V383" s="11">
        <f t="shared" si="172"/>
        <v>0</v>
      </c>
      <c r="W383" s="11">
        <f t="shared" si="161"/>
        <v>39700000</v>
      </c>
    </row>
    <row r="384" spans="1:23" s="49" customFormat="1" ht="36" customHeight="1">
      <c r="A384" s="40" t="s">
        <v>553</v>
      </c>
      <c r="B384" s="41" t="s">
        <v>554</v>
      </c>
      <c r="C384" s="42">
        <v>8102413</v>
      </c>
      <c r="D384" s="115">
        <v>26996000</v>
      </c>
      <c r="E384" s="43"/>
      <c r="F384" s="44"/>
      <c r="G384" s="43"/>
      <c r="H384" s="43"/>
      <c r="I384" s="43"/>
      <c r="J384" s="20">
        <f t="shared" si="181"/>
        <v>0</v>
      </c>
      <c r="K384" s="43"/>
      <c r="L384" s="43"/>
      <c r="M384" s="43"/>
      <c r="N384" s="20">
        <f t="shared" si="160"/>
        <v>0</v>
      </c>
      <c r="O384" s="45">
        <v>26996000</v>
      </c>
      <c r="P384" s="11">
        <f t="shared" si="182"/>
        <v>26996000</v>
      </c>
      <c r="Q384" s="43">
        <v>26996000</v>
      </c>
      <c r="R384" s="43"/>
      <c r="S384" s="43"/>
      <c r="T384" s="11">
        <f t="shared" si="178"/>
        <v>0</v>
      </c>
      <c r="U384" s="11">
        <f t="shared" si="183"/>
        <v>26996000</v>
      </c>
      <c r="V384" s="11">
        <f t="shared" si="172"/>
        <v>0</v>
      </c>
      <c r="W384" s="11">
        <f t="shared" si="161"/>
        <v>26996000</v>
      </c>
    </row>
    <row r="385" spans="1:23" s="49" customFormat="1" ht="36" customHeight="1">
      <c r="A385" s="40" t="s">
        <v>555</v>
      </c>
      <c r="B385" s="41" t="s">
        <v>556</v>
      </c>
      <c r="C385" s="42">
        <v>8102502</v>
      </c>
      <c r="D385" s="115">
        <v>79400000</v>
      </c>
      <c r="E385" s="43"/>
      <c r="F385" s="44"/>
      <c r="G385" s="43"/>
      <c r="H385" s="43"/>
      <c r="I385" s="43"/>
      <c r="J385" s="20">
        <f t="shared" si="181"/>
        <v>0</v>
      </c>
      <c r="K385" s="43"/>
      <c r="L385" s="43"/>
      <c r="M385" s="43"/>
      <c r="N385" s="20">
        <f t="shared" si="160"/>
        <v>0</v>
      </c>
      <c r="O385" s="45">
        <v>79400000</v>
      </c>
      <c r="P385" s="11">
        <f t="shared" si="182"/>
        <v>79400000</v>
      </c>
      <c r="Q385" s="43">
        <v>79400000</v>
      </c>
      <c r="R385" s="43"/>
      <c r="S385" s="43"/>
      <c r="T385" s="11">
        <f t="shared" si="178"/>
        <v>0</v>
      </c>
      <c r="U385" s="11">
        <f t="shared" si="183"/>
        <v>79400000</v>
      </c>
      <c r="V385" s="11">
        <f t="shared" si="172"/>
        <v>0</v>
      </c>
      <c r="W385" s="11">
        <f t="shared" si="161"/>
        <v>79400000</v>
      </c>
    </row>
    <row r="386" spans="1:23" s="49" customFormat="1" ht="36" customHeight="1">
      <c r="A386" s="40" t="s">
        <v>557</v>
      </c>
      <c r="B386" s="41" t="s">
        <v>558</v>
      </c>
      <c r="C386" s="42">
        <v>8102503</v>
      </c>
      <c r="D386" s="115">
        <v>31760000</v>
      </c>
      <c r="E386" s="43"/>
      <c r="F386" s="44"/>
      <c r="G386" s="43"/>
      <c r="H386" s="43"/>
      <c r="I386" s="43"/>
      <c r="J386" s="20">
        <f t="shared" si="181"/>
        <v>0</v>
      </c>
      <c r="K386" s="43"/>
      <c r="L386" s="43"/>
      <c r="M386" s="43"/>
      <c r="N386" s="20">
        <f t="shared" si="160"/>
        <v>0</v>
      </c>
      <c r="O386" s="45">
        <v>31760000</v>
      </c>
      <c r="P386" s="11">
        <f t="shared" si="182"/>
        <v>31760000</v>
      </c>
      <c r="Q386" s="43">
        <v>31760000</v>
      </c>
      <c r="R386" s="43"/>
      <c r="S386" s="43"/>
      <c r="T386" s="11">
        <f t="shared" si="178"/>
        <v>0</v>
      </c>
      <c r="U386" s="11">
        <f t="shared" si="183"/>
        <v>31760000</v>
      </c>
      <c r="V386" s="11">
        <f t="shared" si="172"/>
        <v>0</v>
      </c>
      <c r="W386" s="11">
        <f t="shared" si="161"/>
        <v>31760000</v>
      </c>
    </row>
    <row r="387" spans="1:23" s="49" customFormat="1" ht="36" customHeight="1">
      <c r="A387" s="40" t="s">
        <v>559</v>
      </c>
      <c r="B387" s="41" t="s">
        <v>560</v>
      </c>
      <c r="C387" s="42">
        <v>8102504</v>
      </c>
      <c r="D387" s="115">
        <v>58756000</v>
      </c>
      <c r="E387" s="43"/>
      <c r="F387" s="44"/>
      <c r="G387" s="43"/>
      <c r="H387" s="43"/>
      <c r="I387" s="43"/>
      <c r="J387" s="20">
        <f t="shared" si="181"/>
        <v>0</v>
      </c>
      <c r="K387" s="43"/>
      <c r="L387" s="43"/>
      <c r="M387" s="43"/>
      <c r="N387" s="20">
        <f t="shared" ref="N387:N450" si="185">I387-J387-M387</f>
        <v>0</v>
      </c>
      <c r="O387" s="45">
        <v>58756000</v>
      </c>
      <c r="P387" s="11">
        <f t="shared" si="182"/>
        <v>58756000</v>
      </c>
      <c r="Q387" s="43">
        <v>58756000</v>
      </c>
      <c r="R387" s="43"/>
      <c r="S387" s="43"/>
      <c r="T387" s="11">
        <f t="shared" si="178"/>
        <v>0</v>
      </c>
      <c r="U387" s="11">
        <f t="shared" si="183"/>
        <v>58756000</v>
      </c>
      <c r="V387" s="11">
        <f t="shared" si="172"/>
        <v>0</v>
      </c>
      <c r="W387" s="11">
        <f t="shared" ref="W387:W450" si="186">E387+J387+P387</f>
        <v>58756000</v>
      </c>
    </row>
    <row r="388" spans="1:23" s="48" customFormat="1" ht="36" customHeight="1">
      <c r="A388" s="37">
        <v>3</v>
      </c>
      <c r="B388" s="36" t="s">
        <v>456</v>
      </c>
      <c r="C388" s="38"/>
      <c r="D388" s="114">
        <f>SUM(D389:D398)</f>
        <v>1490263200</v>
      </c>
      <c r="E388" s="39">
        <f>SUM(E389:E398)</f>
        <v>0</v>
      </c>
      <c r="F388" s="39">
        <f t="shared" ref="F388:S388" si="187">SUM(F389:F398)</f>
        <v>0</v>
      </c>
      <c r="G388" s="39">
        <f t="shared" si="187"/>
        <v>0</v>
      </c>
      <c r="H388" s="39">
        <f t="shared" si="187"/>
        <v>0</v>
      </c>
      <c r="I388" s="39">
        <f t="shared" si="187"/>
        <v>0</v>
      </c>
      <c r="J388" s="20">
        <f t="shared" si="181"/>
        <v>0</v>
      </c>
      <c r="K388" s="39">
        <f t="shared" si="187"/>
        <v>0</v>
      </c>
      <c r="L388" s="39">
        <f t="shared" si="187"/>
        <v>0</v>
      </c>
      <c r="M388" s="39">
        <f t="shared" si="187"/>
        <v>0</v>
      </c>
      <c r="N388" s="20">
        <f t="shared" si="185"/>
        <v>0</v>
      </c>
      <c r="O388" s="39">
        <f t="shared" si="187"/>
        <v>1490263200</v>
      </c>
      <c r="P388" s="20">
        <f t="shared" si="182"/>
        <v>1490263200</v>
      </c>
      <c r="Q388" s="39">
        <f t="shared" si="187"/>
        <v>1490263200</v>
      </c>
      <c r="R388" s="39">
        <f t="shared" si="187"/>
        <v>0</v>
      </c>
      <c r="S388" s="39">
        <f t="shared" si="187"/>
        <v>0</v>
      </c>
      <c r="T388" s="20">
        <f t="shared" si="178"/>
        <v>0</v>
      </c>
      <c r="U388" s="20">
        <f t="shared" si="183"/>
        <v>1490263200</v>
      </c>
      <c r="V388" s="20">
        <f t="shared" si="172"/>
        <v>0</v>
      </c>
      <c r="W388" s="20">
        <f t="shared" si="186"/>
        <v>1490263200</v>
      </c>
    </row>
    <row r="389" spans="1:23" s="49" customFormat="1" ht="36" customHeight="1">
      <c r="A389" s="40" t="s">
        <v>493</v>
      </c>
      <c r="B389" s="41" t="s">
        <v>561</v>
      </c>
      <c r="C389" s="42">
        <v>8115440</v>
      </c>
      <c r="D389" s="115">
        <v>78900000</v>
      </c>
      <c r="E389" s="43"/>
      <c r="F389" s="44"/>
      <c r="G389" s="43"/>
      <c r="H389" s="43"/>
      <c r="I389" s="43"/>
      <c r="J389" s="20">
        <f t="shared" si="181"/>
        <v>0</v>
      </c>
      <c r="K389" s="43"/>
      <c r="L389" s="43"/>
      <c r="M389" s="43"/>
      <c r="N389" s="20">
        <f t="shared" si="185"/>
        <v>0</v>
      </c>
      <c r="O389" s="45">
        <v>78900000</v>
      </c>
      <c r="P389" s="11">
        <f t="shared" si="182"/>
        <v>78900000</v>
      </c>
      <c r="Q389" s="43">
        <v>78900000</v>
      </c>
      <c r="R389" s="43"/>
      <c r="S389" s="43"/>
      <c r="T389" s="11">
        <f t="shared" si="178"/>
        <v>0</v>
      </c>
      <c r="U389" s="11">
        <f t="shared" si="183"/>
        <v>78900000</v>
      </c>
      <c r="V389" s="11">
        <f t="shared" si="172"/>
        <v>0</v>
      </c>
      <c r="W389" s="11">
        <f t="shared" si="186"/>
        <v>78900000</v>
      </c>
    </row>
    <row r="390" spans="1:23" s="49" customFormat="1" ht="36" customHeight="1">
      <c r="A390" s="40" t="s">
        <v>495</v>
      </c>
      <c r="B390" s="41" t="s">
        <v>562</v>
      </c>
      <c r="C390" s="42">
        <v>8115441</v>
      </c>
      <c r="D390" s="115">
        <v>31560000</v>
      </c>
      <c r="E390" s="43"/>
      <c r="F390" s="44"/>
      <c r="G390" s="43"/>
      <c r="H390" s="43"/>
      <c r="I390" s="43"/>
      <c r="J390" s="20">
        <f t="shared" si="181"/>
        <v>0</v>
      </c>
      <c r="K390" s="43"/>
      <c r="L390" s="43"/>
      <c r="M390" s="43"/>
      <c r="N390" s="20">
        <f t="shared" si="185"/>
        <v>0</v>
      </c>
      <c r="O390" s="45">
        <v>31560000</v>
      </c>
      <c r="P390" s="11">
        <f t="shared" si="182"/>
        <v>31560000</v>
      </c>
      <c r="Q390" s="43">
        <v>31560000</v>
      </c>
      <c r="R390" s="43"/>
      <c r="S390" s="43"/>
      <c r="T390" s="11">
        <f t="shared" si="178"/>
        <v>0</v>
      </c>
      <c r="U390" s="11">
        <f t="shared" si="183"/>
        <v>31560000</v>
      </c>
      <c r="V390" s="11">
        <f t="shared" si="172"/>
        <v>0</v>
      </c>
      <c r="W390" s="11">
        <f t="shared" si="186"/>
        <v>31560000</v>
      </c>
    </row>
    <row r="391" spans="1:23" s="49" customFormat="1" ht="36" customHeight="1">
      <c r="A391" s="40" t="s">
        <v>497</v>
      </c>
      <c r="B391" s="41" t="s">
        <v>563</v>
      </c>
      <c r="C391" s="42">
        <v>8115442</v>
      </c>
      <c r="D391" s="115">
        <v>15780000</v>
      </c>
      <c r="E391" s="43"/>
      <c r="F391" s="44"/>
      <c r="G391" s="43"/>
      <c r="H391" s="43"/>
      <c r="I391" s="43"/>
      <c r="J391" s="20">
        <f t="shared" si="181"/>
        <v>0</v>
      </c>
      <c r="K391" s="43"/>
      <c r="L391" s="43"/>
      <c r="M391" s="43"/>
      <c r="N391" s="20">
        <f t="shared" si="185"/>
        <v>0</v>
      </c>
      <c r="O391" s="45">
        <v>15780000</v>
      </c>
      <c r="P391" s="11">
        <f t="shared" si="182"/>
        <v>15780000</v>
      </c>
      <c r="Q391" s="43">
        <v>15780000</v>
      </c>
      <c r="R391" s="43"/>
      <c r="S391" s="43"/>
      <c r="T391" s="11">
        <f t="shared" si="178"/>
        <v>0</v>
      </c>
      <c r="U391" s="11">
        <f t="shared" si="183"/>
        <v>15780000</v>
      </c>
      <c r="V391" s="11">
        <f t="shared" si="172"/>
        <v>0</v>
      </c>
      <c r="W391" s="11">
        <f t="shared" si="186"/>
        <v>15780000</v>
      </c>
    </row>
    <row r="392" spans="1:23" s="49" customFormat="1" ht="36" customHeight="1">
      <c r="A392" s="40" t="s">
        <v>499</v>
      </c>
      <c r="B392" s="41" t="s">
        <v>564</v>
      </c>
      <c r="C392" s="42">
        <v>8115444</v>
      </c>
      <c r="D392" s="115">
        <v>226443000</v>
      </c>
      <c r="E392" s="43"/>
      <c r="F392" s="44"/>
      <c r="G392" s="43"/>
      <c r="H392" s="43"/>
      <c r="I392" s="43"/>
      <c r="J392" s="20">
        <f t="shared" si="181"/>
        <v>0</v>
      </c>
      <c r="K392" s="43"/>
      <c r="L392" s="43"/>
      <c r="M392" s="43"/>
      <c r="N392" s="20">
        <f t="shared" si="185"/>
        <v>0</v>
      </c>
      <c r="O392" s="45">
        <v>226443000</v>
      </c>
      <c r="P392" s="11">
        <f t="shared" si="182"/>
        <v>226443000</v>
      </c>
      <c r="Q392" s="43">
        <v>226443000</v>
      </c>
      <c r="R392" s="43"/>
      <c r="S392" s="43"/>
      <c r="T392" s="11">
        <f t="shared" si="178"/>
        <v>0</v>
      </c>
      <c r="U392" s="11">
        <f t="shared" si="183"/>
        <v>226443000</v>
      </c>
      <c r="V392" s="11">
        <f t="shared" si="172"/>
        <v>0</v>
      </c>
      <c r="W392" s="11">
        <f t="shared" si="186"/>
        <v>226443000</v>
      </c>
    </row>
    <row r="393" spans="1:23" s="49" customFormat="1" ht="36" customHeight="1">
      <c r="A393" s="40" t="s">
        <v>501</v>
      </c>
      <c r="B393" s="41" t="s">
        <v>565</v>
      </c>
      <c r="C393" s="42">
        <v>8115445</v>
      </c>
      <c r="D393" s="115">
        <v>212556600</v>
      </c>
      <c r="E393" s="43"/>
      <c r="F393" s="44"/>
      <c r="G393" s="43"/>
      <c r="H393" s="43"/>
      <c r="I393" s="43"/>
      <c r="J393" s="20">
        <f t="shared" si="181"/>
        <v>0</v>
      </c>
      <c r="K393" s="43"/>
      <c r="L393" s="43"/>
      <c r="M393" s="43"/>
      <c r="N393" s="20">
        <f t="shared" si="185"/>
        <v>0</v>
      </c>
      <c r="O393" s="45">
        <v>212556600</v>
      </c>
      <c r="P393" s="11">
        <f t="shared" si="182"/>
        <v>212556600</v>
      </c>
      <c r="Q393" s="43">
        <v>212556600</v>
      </c>
      <c r="R393" s="43"/>
      <c r="S393" s="43"/>
      <c r="T393" s="11">
        <f t="shared" si="178"/>
        <v>0</v>
      </c>
      <c r="U393" s="11">
        <f t="shared" si="183"/>
        <v>212556600</v>
      </c>
      <c r="V393" s="11">
        <f t="shared" si="172"/>
        <v>0</v>
      </c>
      <c r="W393" s="11">
        <f t="shared" si="186"/>
        <v>212556600</v>
      </c>
    </row>
    <row r="394" spans="1:23" s="49" customFormat="1" ht="36" customHeight="1">
      <c r="A394" s="40" t="s">
        <v>503</v>
      </c>
      <c r="B394" s="41" t="s">
        <v>566</v>
      </c>
      <c r="C394" s="42">
        <v>8115446</v>
      </c>
      <c r="D394" s="115">
        <v>46866600</v>
      </c>
      <c r="E394" s="43"/>
      <c r="F394" s="44"/>
      <c r="G394" s="43"/>
      <c r="H394" s="43"/>
      <c r="I394" s="43"/>
      <c r="J394" s="20">
        <f t="shared" si="181"/>
        <v>0</v>
      </c>
      <c r="K394" s="43"/>
      <c r="L394" s="43"/>
      <c r="M394" s="43"/>
      <c r="N394" s="20">
        <f t="shared" si="185"/>
        <v>0</v>
      </c>
      <c r="O394" s="45">
        <v>46866600</v>
      </c>
      <c r="P394" s="11">
        <f t="shared" si="182"/>
        <v>46866600</v>
      </c>
      <c r="Q394" s="43">
        <v>46866600</v>
      </c>
      <c r="R394" s="43"/>
      <c r="S394" s="43"/>
      <c r="T394" s="11">
        <f t="shared" si="178"/>
        <v>0</v>
      </c>
      <c r="U394" s="11">
        <f t="shared" si="183"/>
        <v>46866600</v>
      </c>
      <c r="V394" s="11">
        <f t="shared" si="172"/>
        <v>0</v>
      </c>
      <c r="W394" s="11">
        <f t="shared" si="186"/>
        <v>46866600</v>
      </c>
    </row>
    <row r="395" spans="1:23" s="49" customFormat="1" ht="36" customHeight="1">
      <c r="A395" s="40" t="s">
        <v>505</v>
      </c>
      <c r="B395" s="41" t="s">
        <v>567</v>
      </c>
      <c r="C395" s="42">
        <v>8115447</v>
      </c>
      <c r="D395" s="115">
        <v>270942600</v>
      </c>
      <c r="E395" s="43"/>
      <c r="F395" s="44"/>
      <c r="G395" s="43"/>
      <c r="H395" s="43"/>
      <c r="I395" s="43"/>
      <c r="J395" s="20">
        <f t="shared" si="181"/>
        <v>0</v>
      </c>
      <c r="K395" s="43"/>
      <c r="L395" s="43"/>
      <c r="M395" s="43"/>
      <c r="N395" s="20">
        <f t="shared" si="185"/>
        <v>0</v>
      </c>
      <c r="O395" s="45">
        <v>270942600</v>
      </c>
      <c r="P395" s="11">
        <f t="shared" si="182"/>
        <v>270942600</v>
      </c>
      <c r="Q395" s="43">
        <v>270942600</v>
      </c>
      <c r="R395" s="43"/>
      <c r="S395" s="43"/>
      <c r="T395" s="11">
        <f t="shared" si="178"/>
        <v>0</v>
      </c>
      <c r="U395" s="11">
        <f t="shared" si="183"/>
        <v>270942600</v>
      </c>
      <c r="V395" s="11">
        <f t="shared" si="172"/>
        <v>0</v>
      </c>
      <c r="W395" s="11">
        <f t="shared" si="186"/>
        <v>270942600</v>
      </c>
    </row>
    <row r="396" spans="1:23" s="49" customFormat="1" ht="36" customHeight="1">
      <c r="A396" s="40" t="s">
        <v>507</v>
      </c>
      <c r="B396" s="41" t="s">
        <v>568</v>
      </c>
      <c r="C396" s="42">
        <v>8115448</v>
      </c>
      <c r="D396" s="115">
        <v>321912000</v>
      </c>
      <c r="E396" s="43"/>
      <c r="F396" s="44"/>
      <c r="G396" s="43"/>
      <c r="H396" s="43"/>
      <c r="I396" s="43"/>
      <c r="J396" s="20">
        <f t="shared" si="181"/>
        <v>0</v>
      </c>
      <c r="K396" s="43"/>
      <c r="L396" s="43"/>
      <c r="M396" s="43"/>
      <c r="N396" s="20">
        <f t="shared" si="185"/>
        <v>0</v>
      </c>
      <c r="O396" s="45">
        <v>321912000</v>
      </c>
      <c r="P396" s="11">
        <f t="shared" si="182"/>
        <v>321912000</v>
      </c>
      <c r="Q396" s="43">
        <v>321912000</v>
      </c>
      <c r="R396" s="43"/>
      <c r="S396" s="43"/>
      <c r="T396" s="11">
        <f t="shared" si="178"/>
        <v>0</v>
      </c>
      <c r="U396" s="11">
        <f t="shared" si="183"/>
        <v>321912000</v>
      </c>
      <c r="V396" s="11">
        <f t="shared" si="172"/>
        <v>0</v>
      </c>
      <c r="W396" s="11">
        <f t="shared" si="186"/>
        <v>321912000</v>
      </c>
    </row>
    <row r="397" spans="1:23" s="49" customFormat="1" ht="36" customHeight="1">
      <c r="A397" s="40" t="s">
        <v>509</v>
      </c>
      <c r="B397" s="41" t="s">
        <v>569</v>
      </c>
      <c r="C397" s="42">
        <v>8115449</v>
      </c>
      <c r="D397" s="115">
        <v>243958800</v>
      </c>
      <c r="E397" s="43"/>
      <c r="F397" s="44"/>
      <c r="G397" s="43"/>
      <c r="H397" s="43"/>
      <c r="I397" s="43"/>
      <c r="J397" s="20">
        <f t="shared" si="181"/>
        <v>0</v>
      </c>
      <c r="K397" s="43"/>
      <c r="L397" s="43"/>
      <c r="M397" s="43"/>
      <c r="N397" s="20">
        <f t="shared" si="185"/>
        <v>0</v>
      </c>
      <c r="O397" s="45">
        <v>243958800</v>
      </c>
      <c r="P397" s="11">
        <f t="shared" si="182"/>
        <v>243958800</v>
      </c>
      <c r="Q397" s="43">
        <v>243958800</v>
      </c>
      <c r="R397" s="43"/>
      <c r="S397" s="43"/>
      <c r="T397" s="11">
        <f t="shared" si="178"/>
        <v>0</v>
      </c>
      <c r="U397" s="11">
        <f t="shared" si="183"/>
        <v>243958800</v>
      </c>
      <c r="V397" s="11">
        <f t="shared" si="172"/>
        <v>0</v>
      </c>
      <c r="W397" s="11">
        <f t="shared" si="186"/>
        <v>243958800</v>
      </c>
    </row>
    <row r="398" spans="1:23" s="49" customFormat="1" ht="36" customHeight="1">
      <c r="A398" s="40" t="s">
        <v>511</v>
      </c>
      <c r="B398" s="41" t="s">
        <v>570</v>
      </c>
      <c r="C398" s="42">
        <v>8115450</v>
      </c>
      <c r="D398" s="115">
        <v>41343600</v>
      </c>
      <c r="E398" s="43"/>
      <c r="F398" s="44"/>
      <c r="G398" s="43"/>
      <c r="H398" s="43"/>
      <c r="I398" s="43"/>
      <c r="J398" s="20">
        <f t="shared" si="181"/>
        <v>0</v>
      </c>
      <c r="K398" s="43"/>
      <c r="L398" s="43"/>
      <c r="M398" s="43"/>
      <c r="N398" s="20">
        <f t="shared" si="185"/>
        <v>0</v>
      </c>
      <c r="O398" s="45">
        <v>41343600</v>
      </c>
      <c r="P398" s="11">
        <f t="shared" si="182"/>
        <v>41343600</v>
      </c>
      <c r="Q398" s="43">
        <v>41343600</v>
      </c>
      <c r="R398" s="43"/>
      <c r="S398" s="43"/>
      <c r="T398" s="11">
        <f t="shared" si="178"/>
        <v>0</v>
      </c>
      <c r="U398" s="11">
        <f t="shared" si="183"/>
        <v>41343600</v>
      </c>
      <c r="V398" s="11">
        <f t="shared" si="172"/>
        <v>0</v>
      </c>
      <c r="W398" s="11">
        <f t="shared" si="186"/>
        <v>41343600</v>
      </c>
    </row>
    <row r="399" spans="1:23" s="57" customFormat="1" ht="36" customHeight="1">
      <c r="A399" s="27" t="s">
        <v>571</v>
      </c>
      <c r="B399" s="73" t="s">
        <v>572</v>
      </c>
      <c r="C399" s="74"/>
      <c r="D399" s="109">
        <f>D400</f>
        <v>22120100769</v>
      </c>
      <c r="E399" s="33">
        <f>E400</f>
        <v>0</v>
      </c>
      <c r="F399" s="33">
        <f t="shared" ref="F399:S399" si="188">F400</f>
        <v>0</v>
      </c>
      <c r="G399" s="33">
        <f t="shared" si="188"/>
        <v>0</v>
      </c>
      <c r="H399" s="33">
        <f t="shared" si="188"/>
        <v>0</v>
      </c>
      <c r="I399" s="33">
        <f t="shared" si="188"/>
        <v>0</v>
      </c>
      <c r="J399" s="20">
        <f t="shared" si="181"/>
        <v>0</v>
      </c>
      <c r="K399" s="33">
        <f t="shared" si="188"/>
        <v>0</v>
      </c>
      <c r="L399" s="33">
        <f t="shared" si="188"/>
        <v>0</v>
      </c>
      <c r="M399" s="33">
        <f t="shared" si="188"/>
        <v>0</v>
      </c>
      <c r="N399" s="20">
        <f t="shared" si="185"/>
        <v>0</v>
      </c>
      <c r="O399" s="33">
        <f t="shared" si="188"/>
        <v>10158626000</v>
      </c>
      <c r="P399" s="20">
        <f t="shared" si="182"/>
        <v>8144807000</v>
      </c>
      <c r="Q399" s="33">
        <f t="shared" si="188"/>
        <v>8144807000</v>
      </c>
      <c r="R399" s="33">
        <f t="shared" si="188"/>
        <v>0</v>
      </c>
      <c r="S399" s="33">
        <f t="shared" si="188"/>
        <v>1971770000</v>
      </c>
      <c r="T399" s="20">
        <f t="shared" si="178"/>
        <v>42049000</v>
      </c>
      <c r="U399" s="20">
        <f t="shared" si="183"/>
        <v>8144807000</v>
      </c>
      <c r="V399" s="20">
        <f t="shared" si="172"/>
        <v>0</v>
      </c>
      <c r="W399" s="20">
        <f t="shared" si="186"/>
        <v>8144807000</v>
      </c>
    </row>
    <row r="400" spans="1:23" s="57" customFormat="1" ht="36" customHeight="1">
      <c r="A400" s="27"/>
      <c r="B400" s="27" t="s">
        <v>452</v>
      </c>
      <c r="C400" s="31"/>
      <c r="D400" s="110">
        <f>D401+D402+D403</f>
        <v>22120100769</v>
      </c>
      <c r="E400" s="32">
        <f>E401+E402+E403</f>
        <v>0</v>
      </c>
      <c r="F400" s="32">
        <f t="shared" ref="F400:M400" si="189">F401+F402+F403</f>
        <v>0</v>
      </c>
      <c r="G400" s="32">
        <f t="shared" si="189"/>
        <v>0</v>
      </c>
      <c r="H400" s="32">
        <f t="shared" si="189"/>
        <v>0</v>
      </c>
      <c r="I400" s="32">
        <f t="shared" si="189"/>
        <v>0</v>
      </c>
      <c r="J400" s="20">
        <f t="shared" si="181"/>
        <v>0</v>
      </c>
      <c r="K400" s="32">
        <f t="shared" si="189"/>
        <v>0</v>
      </c>
      <c r="L400" s="32">
        <f t="shared" si="189"/>
        <v>0</v>
      </c>
      <c r="M400" s="32">
        <f t="shared" si="189"/>
        <v>0</v>
      </c>
      <c r="N400" s="20">
        <f t="shared" si="185"/>
        <v>0</v>
      </c>
      <c r="O400" s="32">
        <f>O401+O402</f>
        <v>10158626000</v>
      </c>
      <c r="P400" s="20">
        <f t="shared" si="182"/>
        <v>8144807000</v>
      </c>
      <c r="Q400" s="32">
        <f t="shared" ref="Q400:S400" si="190">Q401+Q402</f>
        <v>8144807000</v>
      </c>
      <c r="R400" s="32">
        <f t="shared" si="190"/>
        <v>0</v>
      </c>
      <c r="S400" s="32">
        <f t="shared" si="190"/>
        <v>1971770000</v>
      </c>
      <c r="T400" s="20">
        <f t="shared" si="178"/>
        <v>42049000</v>
      </c>
      <c r="U400" s="20">
        <f t="shared" si="183"/>
        <v>8144807000</v>
      </c>
      <c r="V400" s="20">
        <f t="shared" si="172"/>
        <v>0</v>
      </c>
      <c r="W400" s="20">
        <f t="shared" si="186"/>
        <v>8144807000</v>
      </c>
    </row>
    <row r="401" spans="1:23" s="57" customFormat="1" ht="36" customHeight="1">
      <c r="A401" s="27">
        <v>160</v>
      </c>
      <c r="B401" s="28" t="s">
        <v>453</v>
      </c>
      <c r="C401" s="31"/>
      <c r="D401" s="110">
        <f>D403</f>
        <v>1000000000</v>
      </c>
      <c r="E401" s="32">
        <f>E403</f>
        <v>0</v>
      </c>
      <c r="F401" s="32">
        <f>F403</f>
        <v>0</v>
      </c>
      <c r="G401" s="32">
        <f t="shared" ref="G401:S401" si="191">G403</f>
        <v>0</v>
      </c>
      <c r="H401" s="32">
        <f t="shared" si="191"/>
        <v>0</v>
      </c>
      <c r="I401" s="32">
        <f t="shared" si="191"/>
        <v>0</v>
      </c>
      <c r="J401" s="20">
        <f t="shared" si="181"/>
        <v>0</v>
      </c>
      <c r="K401" s="32">
        <f t="shared" si="191"/>
        <v>0</v>
      </c>
      <c r="L401" s="32">
        <f t="shared" si="191"/>
        <v>0</v>
      </c>
      <c r="M401" s="32">
        <f t="shared" si="191"/>
        <v>0</v>
      </c>
      <c r="N401" s="20">
        <f t="shared" si="185"/>
        <v>0</v>
      </c>
      <c r="O401" s="32">
        <f t="shared" si="191"/>
        <v>200000000</v>
      </c>
      <c r="P401" s="20">
        <f t="shared" si="182"/>
        <v>200000000</v>
      </c>
      <c r="Q401" s="32">
        <f t="shared" si="191"/>
        <v>200000000</v>
      </c>
      <c r="R401" s="32">
        <f t="shared" si="191"/>
        <v>0</v>
      </c>
      <c r="S401" s="32">
        <f t="shared" si="191"/>
        <v>0</v>
      </c>
      <c r="T401" s="20">
        <f t="shared" si="178"/>
        <v>0</v>
      </c>
      <c r="U401" s="20">
        <f t="shared" si="183"/>
        <v>200000000</v>
      </c>
      <c r="V401" s="20">
        <f t="shared" si="172"/>
        <v>0</v>
      </c>
      <c r="W401" s="20">
        <f t="shared" si="186"/>
        <v>200000000</v>
      </c>
    </row>
    <row r="402" spans="1:23" s="57" customFormat="1" ht="36" customHeight="1">
      <c r="A402" s="27">
        <v>280</v>
      </c>
      <c r="B402" s="29" t="s">
        <v>454</v>
      </c>
      <c r="C402" s="31"/>
      <c r="D402" s="110">
        <f>D406+D418</f>
        <v>20120100769</v>
      </c>
      <c r="E402" s="32">
        <f>E406+E418</f>
        <v>0</v>
      </c>
      <c r="F402" s="32">
        <f t="shared" ref="F402:S402" si="192">F406+F418</f>
        <v>0</v>
      </c>
      <c r="G402" s="32">
        <f t="shared" si="192"/>
        <v>0</v>
      </c>
      <c r="H402" s="32">
        <f t="shared" si="192"/>
        <v>0</v>
      </c>
      <c r="I402" s="32">
        <f t="shared" si="192"/>
        <v>0</v>
      </c>
      <c r="J402" s="20">
        <f t="shared" si="181"/>
        <v>0</v>
      </c>
      <c r="K402" s="32">
        <f t="shared" si="192"/>
        <v>0</v>
      </c>
      <c r="L402" s="32">
        <f t="shared" si="192"/>
        <v>0</v>
      </c>
      <c r="M402" s="32">
        <f t="shared" si="192"/>
        <v>0</v>
      </c>
      <c r="N402" s="20">
        <f t="shared" si="185"/>
        <v>0</v>
      </c>
      <c r="O402" s="32">
        <f t="shared" si="192"/>
        <v>9958626000</v>
      </c>
      <c r="P402" s="20">
        <f t="shared" si="182"/>
        <v>7944807000</v>
      </c>
      <c r="Q402" s="32">
        <f t="shared" si="192"/>
        <v>7944807000</v>
      </c>
      <c r="R402" s="32">
        <f t="shared" si="192"/>
        <v>0</v>
      </c>
      <c r="S402" s="32">
        <f t="shared" si="192"/>
        <v>1971770000</v>
      </c>
      <c r="T402" s="20">
        <f t="shared" si="178"/>
        <v>42049000</v>
      </c>
      <c r="U402" s="20">
        <f t="shared" si="183"/>
        <v>7944807000</v>
      </c>
      <c r="V402" s="20">
        <f t="shared" si="172"/>
        <v>0</v>
      </c>
      <c r="W402" s="20">
        <f t="shared" si="186"/>
        <v>7944807000</v>
      </c>
    </row>
    <row r="403" spans="1:23" s="57" customFormat="1" ht="36" customHeight="1">
      <c r="A403" s="27">
        <v>161</v>
      </c>
      <c r="B403" s="30" t="s">
        <v>455</v>
      </c>
      <c r="C403" s="31"/>
      <c r="D403" s="110">
        <f>D404</f>
        <v>1000000000</v>
      </c>
      <c r="E403" s="32">
        <f>E404</f>
        <v>0</v>
      </c>
      <c r="F403" s="32">
        <f t="shared" ref="F403:S403" si="193">F404</f>
        <v>0</v>
      </c>
      <c r="G403" s="32">
        <f t="shared" si="193"/>
        <v>0</v>
      </c>
      <c r="H403" s="32">
        <f t="shared" si="193"/>
        <v>0</v>
      </c>
      <c r="I403" s="32">
        <f t="shared" si="193"/>
        <v>0</v>
      </c>
      <c r="J403" s="20">
        <f t="shared" si="181"/>
        <v>0</v>
      </c>
      <c r="K403" s="32">
        <f t="shared" si="193"/>
        <v>0</v>
      </c>
      <c r="L403" s="32">
        <f t="shared" si="193"/>
        <v>0</v>
      </c>
      <c r="M403" s="32">
        <f t="shared" si="193"/>
        <v>0</v>
      </c>
      <c r="N403" s="20">
        <f t="shared" si="185"/>
        <v>0</v>
      </c>
      <c r="O403" s="32">
        <f t="shared" si="193"/>
        <v>200000000</v>
      </c>
      <c r="P403" s="20">
        <f t="shared" si="182"/>
        <v>200000000</v>
      </c>
      <c r="Q403" s="32">
        <f t="shared" si="193"/>
        <v>200000000</v>
      </c>
      <c r="R403" s="32">
        <f t="shared" si="193"/>
        <v>0</v>
      </c>
      <c r="S403" s="32">
        <f t="shared" si="193"/>
        <v>0</v>
      </c>
      <c r="T403" s="20">
        <f t="shared" si="178"/>
        <v>0</v>
      </c>
      <c r="U403" s="20">
        <f t="shared" si="183"/>
        <v>200000000</v>
      </c>
      <c r="V403" s="20">
        <f t="shared" si="172"/>
        <v>0</v>
      </c>
      <c r="W403" s="20">
        <f t="shared" si="186"/>
        <v>200000000</v>
      </c>
    </row>
    <row r="404" spans="1:23" s="57" customFormat="1" ht="36" customHeight="1">
      <c r="A404" s="27">
        <v>1</v>
      </c>
      <c r="B404" s="30" t="s">
        <v>456</v>
      </c>
      <c r="C404" s="31"/>
      <c r="D404" s="110">
        <f>D405</f>
        <v>1000000000</v>
      </c>
      <c r="E404" s="32">
        <f>E405</f>
        <v>0</v>
      </c>
      <c r="F404" s="32">
        <f t="shared" ref="F404:S404" si="194">F405</f>
        <v>0</v>
      </c>
      <c r="G404" s="32">
        <f t="shared" si="194"/>
        <v>0</v>
      </c>
      <c r="H404" s="32">
        <f t="shared" si="194"/>
        <v>0</v>
      </c>
      <c r="I404" s="32">
        <f t="shared" si="194"/>
        <v>0</v>
      </c>
      <c r="J404" s="20">
        <f t="shared" si="181"/>
        <v>0</v>
      </c>
      <c r="K404" s="32">
        <f t="shared" si="194"/>
        <v>0</v>
      </c>
      <c r="L404" s="32">
        <f t="shared" si="194"/>
        <v>0</v>
      </c>
      <c r="M404" s="32">
        <f t="shared" si="194"/>
        <v>0</v>
      </c>
      <c r="N404" s="20">
        <f t="shared" si="185"/>
        <v>0</v>
      </c>
      <c r="O404" s="32">
        <f t="shared" si="194"/>
        <v>200000000</v>
      </c>
      <c r="P404" s="20">
        <f t="shared" si="182"/>
        <v>200000000</v>
      </c>
      <c r="Q404" s="32">
        <f t="shared" si="194"/>
        <v>200000000</v>
      </c>
      <c r="R404" s="32">
        <f t="shared" si="194"/>
        <v>0</v>
      </c>
      <c r="S404" s="32">
        <f t="shared" si="194"/>
        <v>0</v>
      </c>
      <c r="T404" s="20">
        <f t="shared" si="178"/>
        <v>0</v>
      </c>
      <c r="U404" s="20">
        <f t="shared" si="183"/>
        <v>200000000</v>
      </c>
      <c r="V404" s="20">
        <f t="shared" ref="V404:V467" si="195">F404-G404-H404+L404+R404</f>
        <v>0</v>
      </c>
      <c r="W404" s="20">
        <f t="shared" si="186"/>
        <v>200000000</v>
      </c>
    </row>
    <row r="405" spans="1:23" s="57" customFormat="1" ht="36" customHeight="1">
      <c r="A405" s="54">
        <v>1.1000000000000001</v>
      </c>
      <c r="B405" s="17" t="s">
        <v>457</v>
      </c>
      <c r="C405" s="55">
        <v>8081078</v>
      </c>
      <c r="D405" s="111">
        <v>1000000000</v>
      </c>
      <c r="E405" s="56"/>
      <c r="F405" s="56"/>
      <c r="G405" s="56"/>
      <c r="H405" s="56"/>
      <c r="I405" s="56"/>
      <c r="J405" s="20">
        <f t="shared" si="181"/>
        <v>0</v>
      </c>
      <c r="K405" s="56"/>
      <c r="L405" s="56"/>
      <c r="M405" s="56"/>
      <c r="N405" s="20">
        <f t="shared" si="185"/>
        <v>0</v>
      </c>
      <c r="O405" s="56">
        <v>200000000</v>
      </c>
      <c r="P405" s="11">
        <f t="shared" si="182"/>
        <v>200000000</v>
      </c>
      <c r="Q405" s="56">
        <v>200000000</v>
      </c>
      <c r="R405" s="56"/>
      <c r="S405" s="56"/>
      <c r="T405" s="11">
        <f t="shared" si="178"/>
        <v>0</v>
      </c>
      <c r="U405" s="11">
        <f t="shared" si="183"/>
        <v>200000000</v>
      </c>
      <c r="V405" s="11">
        <f t="shared" si="195"/>
        <v>0</v>
      </c>
      <c r="W405" s="11">
        <f t="shared" si="186"/>
        <v>200000000</v>
      </c>
    </row>
    <row r="406" spans="1:23" s="57" customFormat="1" ht="36" customHeight="1">
      <c r="A406" s="27">
        <v>283</v>
      </c>
      <c r="B406" s="30" t="s">
        <v>458</v>
      </c>
      <c r="C406" s="31"/>
      <c r="D406" s="110">
        <f>D407+D409+D411+D414</f>
        <v>4925000000</v>
      </c>
      <c r="E406" s="32">
        <f>E407+E409+E411+E414</f>
        <v>0</v>
      </c>
      <c r="F406" s="32">
        <f t="shared" ref="F406:S406" si="196">F407+F409+F411+F414</f>
        <v>0</v>
      </c>
      <c r="G406" s="32">
        <f t="shared" si="196"/>
        <v>0</v>
      </c>
      <c r="H406" s="32">
        <f t="shared" si="196"/>
        <v>0</v>
      </c>
      <c r="I406" s="32">
        <f t="shared" si="196"/>
        <v>0</v>
      </c>
      <c r="J406" s="20">
        <f t="shared" si="181"/>
        <v>0</v>
      </c>
      <c r="K406" s="32">
        <f t="shared" si="196"/>
        <v>0</v>
      </c>
      <c r="L406" s="32">
        <f t="shared" si="196"/>
        <v>0</v>
      </c>
      <c r="M406" s="32">
        <f t="shared" si="196"/>
        <v>0</v>
      </c>
      <c r="N406" s="20">
        <f t="shared" si="185"/>
        <v>0</v>
      </c>
      <c r="O406" s="32">
        <f>O407+O409+O411+O414</f>
        <v>3537500000</v>
      </c>
      <c r="P406" s="20">
        <f t="shared" si="182"/>
        <v>2883595000</v>
      </c>
      <c r="Q406" s="32">
        <f t="shared" si="196"/>
        <v>2883595000</v>
      </c>
      <c r="R406" s="32">
        <f t="shared" si="196"/>
        <v>0</v>
      </c>
      <c r="S406" s="32">
        <f t="shared" si="196"/>
        <v>619779000</v>
      </c>
      <c r="T406" s="20">
        <f t="shared" si="178"/>
        <v>34126000</v>
      </c>
      <c r="U406" s="20">
        <f t="shared" si="183"/>
        <v>2883595000</v>
      </c>
      <c r="V406" s="20">
        <f t="shared" si="195"/>
        <v>0</v>
      </c>
      <c r="W406" s="20">
        <f t="shared" si="186"/>
        <v>2883595000</v>
      </c>
    </row>
    <row r="407" spans="1:23" s="57" customFormat="1" ht="36" customHeight="1">
      <c r="A407" s="27">
        <v>1</v>
      </c>
      <c r="B407" s="30" t="s">
        <v>459</v>
      </c>
      <c r="C407" s="31"/>
      <c r="D407" s="110">
        <f>D408</f>
        <v>875000000</v>
      </c>
      <c r="E407" s="32">
        <f>E408</f>
        <v>0</v>
      </c>
      <c r="F407" s="32">
        <f t="shared" ref="F407:S407" si="197">F408</f>
        <v>0</v>
      </c>
      <c r="G407" s="32">
        <f t="shared" si="197"/>
        <v>0</v>
      </c>
      <c r="H407" s="32">
        <f t="shared" si="197"/>
        <v>0</v>
      </c>
      <c r="I407" s="32">
        <f t="shared" si="197"/>
        <v>0</v>
      </c>
      <c r="J407" s="20">
        <f t="shared" si="181"/>
        <v>0</v>
      </c>
      <c r="K407" s="32">
        <f t="shared" si="197"/>
        <v>0</v>
      </c>
      <c r="L407" s="32">
        <f t="shared" si="197"/>
        <v>0</v>
      </c>
      <c r="M407" s="32">
        <f t="shared" si="197"/>
        <v>0</v>
      </c>
      <c r="N407" s="20">
        <f t="shared" si="185"/>
        <v>0</v>
      </c>
      <c r="O407" s="32">
        <f t="shared" si="197"/>
        <v>87500000</v>
      </c>
      <c r="P407" s="20">
        <f t="shared" si="182"/>
        <v>87500000</v>
      </c>
      <c r="Q407" s="32">
        <f t="shared" si="197"/>
        <v>87500000</v>
      </c>
      <c r="R407" s="32">
        <f t="shared" si="197"/>
        <v>0</v>
      </c>
      <c r="S407" s="32">
        <f t="shared" si="197"/>
        <v>0</v>
      </c>
      <c r="T407" s="20">
        <f t="shared" si="178"/>
        <v>0</v>
      </c>
      <c r="U407" s="20">
        <f t="shared" si="183"/>
        <v>87500000</v>
      </c>
      <c r="V407" s="20">
        <f t="shared" si="195"/>
        <v>0</v>
      </c>
      <c r="W407" s="20">
        <f t="shared" si="186"/>
        <v>87500000</v>
      </c>
    </row>
    <row r="408" spans="1:23" s="57" customFormat="1" ht="36" customHeight="1">
      <c r="A408" s="54">
        <v>1.1000000000000001</v>
      </c>
      <c r="B408" s="17" t="s">
        <v>460</v>
      </c>
      <c r="C408" s="55">
        <v>8084081</v>
      </c>
      <c r="D408" s="115">
        <v>875000000</v>
      </c>
      <c r="E408" s="56"/>
      <c r="F408" s="56"/>
      <c r="G408" s="56"/>
      <c r="H408" s="56"/>
      <c r="I408" s="56"/>
      <c r="J408" s="20">
        <f t="shared" si="181"/>
        <v>0</v>
      </c>
      <c r="K408" s="56"/>
      <c r="L408" s="56"/>
      <c r="M408" s="56"/>
      <c r="N408" s="20">
        <f t="shared" si="185"/>
        <v>0</v>
      </c>
      <c r="O408" s="56">
        <v>87500000</v>
      </c>
      <c r="P408" s="11">
        <f t="shared" si="182"/>
        <v>87500000</v>
      </c>
      <c r="Q408" s="56">
        <v>87500000</v>
      </c>
      <c r="R408" s="56"/>
      <c r="S408" s="56"/>
      <c r="T408" s="11">
        <f t="shared" si="178"/>
        <v>0</v>
      </c>
      <c r="U408" s="11">
        <f t="shared" si="183"/>
        <v>87500000</v>
      </c>
      <c r="V408" s="11">
        <f t="shared" si="195"/>
        <v>0</v>
      </c>
      <c r="W408" s="11">
        <f t="shared" si="186"/>
        <v>87500000</v>
      </c>
    </row>
    <row r="409" spans="1:23" s="57" customFormat="1" ht="36" customHeight="1">
      <c r="A409" s="27">
        <v>2</v>
      </c>
      <c r="B409" s="2" t="s">
        <v>461</v>
      </c>
      <c r="C409" s="78"/>
      <c r="D409" s="112">
        <f>D410</f>
        <v>700000000</v>
      </c>
      <c r="E409" s="79">
        <f>E410</f>
        <v>0</v>
      </c>
      <c r="F409" s="79">
        <f t="shared" ref="F409:S409" si="198">F410</f>
        <v>0</v>
      </c>
      <c r="G409" s="79">
        <f t="shared" si="198"/>
        <v>0</v>
      </c>
      <c r="H409" s="79">
        <f t="shared" si="198"/>
        <v>0</v>
      </c>
      <c r="I409" s="79">
        <f t="shared" si="198"/>
        <v>0</v>
      </c>
      <c r="J409" s="20">
        <f t="shared" si="181"/>
        <v>0</v>
      </c>
      <c r="K409" s="79">
        <f t="shared" si="198"/>
        <v>0</v>
      </c>
      <c r="L409" s="79">
        <f t="shared" si="198"/>
        <v>0</v>
      </c>
      <c r="M409" s="79">
        <f t="shared" si="198"/>
        <v>0</v>
      </c>
      <c r="N409" s="20">
        <f t="shared" si="185"/>
        <v>0</v>
      </c>
      <c r="O409" s="79">
        <f t="shared" si="198"/>
        <v>87500000</v>
      </c>
      <c r="P409" s="20">
        <f t="shared" si="182"/>
        <v>87500000</v>
      </c>
      <c r="Q409" s="79">
        <f t="shared" si="198"/>
        <v>87500000</v>
      </c>
      <c r="R409" s="79">
        <f t="shared" si="198"/>
        <v>0</v>
      </c>
      <c r="S409" s="79">
        <f t="shared" si="198"/>
        <v>0</v>
      </c>
      <c r="T409" s="20">
        <f t="shared" si="178"/>
        <v>0</v>
      </c>
      <c r="U409" s="20">
        <f t="shared" si="183"/>
        <v>87500000</v>
      </c>
      <c r="V409" s="20">
        <f t="shared" si="195"/>
        <v>0</v>
      </c>
      <c r="W409" s="20">
        <f t="shared" si="186"/>
        <v>87500000</v>
      </c>
    </row>
    <row r="410" spans="1:23" s="57" customFormat="1" ht="36" customHeight="1">
      <c r="A410" s="54">
        <v>2.1</v>
      </c>
      <c r="B410" s="17" t="s">
        <v>462</v>
      </c>
      <c r="C410" s="55">
        <v>8081800</v>
      </c>
      <c r="D410" s="100">
        <v>700000000</v>
      </c>
      <c r="E410" s="56"/>
      <c r="F410" s="56"/>
      <c r="G410" s="56"/>
      <c r="H410" s="56"/>
      <c r="I410" s="56"/>
      <c r="J410" s="20">
        <f t="shared" si="181"/>
        <v>0</v>
      </c>
      <c r="K410" s="56"/>
      <c r="L410" s="56"/>
      <c r="M410" s="56"/>
      <c r="N410" s="20">
        <f t="shared" si="185"/>
        <v>0</v>
      </c>
      <c r="O410" s="56">
        <v>87500000</v>
      </c>
      <c r="P410" s="11">
        <f t="shared" si="182"/>
        <v>87500000</v>
      </c>
      <c r="Q410" s="56">
        <v>87500000</v>
      </c>
      <c r="R410" s="56"/>
      <c r="S410" s="56"/>
      <c r="T410" s="11">
        <f t="shared" si="178"/>
        <v>0</v>
      </c>
      <c r="U410" s="11">
        <f t="shared" si="183"/>
        <v>87500000</v>
      </c>
      <c r="V410" s="11">
        <f t="shared" si="195"/>
        <v>0</v>
      </c>
      <c r="W410" s="11">
        <f t="shared" si="186"/>
        <v>87500000</v>
      </c>
    </row>
    <row r="411" spans="1:23" s="57" customFormat="1" ht="36" customHeight="1">
      <c r="A411" s="27">
        <v>3</v>
      </c>
      <c r="B411" s="30" t="s">
        <v>463</v>
      </c>
      <c r="C411" s="78"/>
      <c r="D411" s="112">
        <f>D412+D413</f>
        <v>1875000000</v>
      </c>
      <c r="E411" s="79">
        <f>E412+E413</f>
        <v>0</v>
      </c>
      <c r="F411" s="79">
        <f t="shared" ref="F411:S411" si="199">F412+F413</f>
        <v>0</v>
      </c>
      <c r="G411" s="79">
        <f t="shared" si="199"/>
        <v>0</v>
      </c>
      <c r="H411" s="79">
        <f t="shared" si="199"/>
        <v>0</v>
      </c>
      <c r="I411" s="79">
        <f t="shared" si="199"/>
        <v>0</v>
      </c>
      <c r="J411" s="20">
        <f t="shared" si="181"/>
        <v>0</v>
      </c>
      <c r="K411" s="79">
        <f t="shared" si="199"/>
        <v>0</v>
      </c>
      <c r="L411" s="79">
        <f t="shared" si="199"/>
        <v>0</v>
      </c>
      <c r="M411" s="79">
        <f t="shared" si="199"/>
        <v>0</v>
      </c>
      <c r="N411" s="20">
        <f t="shared" si="185"/>
        <v>0</v>
      </c>
      <c r="O411" s="79">
        <f t="shared" si="199"/>
        <v>1087500000</v>
      </c>
      <c r="P411" s="20">
        <f t="shared" si="182"/>
        <v>1065320000</v>
      </c>
      <c r="Q411" s="79">
        <f t="shared" si="199"/>
        <v>1065320000</v>
      </c>
      <c r="R411" s="79">
        <f t="shared" si="199"/>
        <v>0</v>
      </c>
      <c r="S411" s="79">
        <f t="shared" si="199"/>
        <v>0</v>
      </c>
      <c r="T411" s="20">
        <f t="shared" si="178"/>
        <v>22180000</v>
      </c>
      <c r="U411" s="20">
        <f t="shared" si="183"/>
        <v>1065320000</v>
      </c>
      <c r="V411" s="20">
        <f t="shared" si="195"/>
        <v>0</v>
      </c>
      <c r="W411" s="20">
        <f t="shared" si="186"/>
        <v>1065320000</v>
      </c>
    </row>
    <row r="412" spans="1:23" s="57" customFormat="1" ht="36" customHeight="1">
      <c r="A412" s="54">
        <v>3.1</v>
      </c>
      <c r="B412" s="17" t="s">
        <v>464</v>
      </c>
      <c r="C412" s="55">
        <v>8081806</v>
      </c>
      <c r="D412" s="100">
        <v>875000000</v>
      </c>
      <c r="E412" s="56"/>
      <c r="F412" s="56"/>
      <c r="G412" s="56"/>
      <c r="H412" s="56"/>
      <c r="I412" s="56"/>
      <c r="J412" s="20">
        <f t="shared" si="181"/>
        <v>0</v>
      </c>
      <c r="K412" s="56"/>
      <c r="L412" s="56"/>
      <c r="M412" s="56"/>
      <c r="N412" s="20">
        <f t="shared" si="185"/>
        <v>0</v>
      </c>
      <c r="O412" s="11">
        <v>87500000</v>
      </c>
      <c r="P412" s="11">
        <f t="shared" si="182"/>
        <v>87500000</v>
      </c>
      <c r="Q412" s="11">
        <v>87500000</v>
      </c>
      <c r="R412" s="56"/>
      <c r="S412" s="56"/>
      <c r="T412" s="11">
        <f t="shared" si="178"/>
        <v>0</v>
      </c>
      <c r="U412" s="11">
        <f t="shared" si="183"/>
        <v>87500000</v>
      </c>
      <c r="V412" s="11">
        <f t="shared" si="195"/>
        <v>0</v>
      </c>
      <c r="W412" s="11">
        <f t="shared" si="186"/>
        <v>87500000</v>
      </c>
    </row>
    <row r="413" spans="1:23" s="57" customFormat="1" ht="36" customHeight="1">
      <c r="A413" s="54">
        <v>3.2</v>
      </c>
      <c r="B413" s="17" t="s">
        <v>573</v>
      </c>
      <c r="C413" s="55" t="s">
        <v>574</v>
      </c>
      <c r="D413" s="100">
        <v>1000000000</v>
      </c>
      <c r="E413" s="56"/>
      <c r="F413" s="56"/>
      <c r="G413" s="56"/>
      <c r="H413" s="56"/>
      <c r="I413" s="56"/>
      <c r="J413" s="20">
        <f t="shared" si="181"/>
        <v>0</v>
      </c>
      <c r="K413" s="56"/>
      <c r="L413" s="56"/>
      <c r="M413" s="56"/>
      <c r="N413" s="20">
        <f t="shared" si="185"/>
        <v>0</v>
      </c>
      <c r="O413" s="11">
        <v>1000000000</v>
      </c>
      <c r="P413" s="11">
        <f t="shared" si="182"/>
        <v>977820000</v>
      </c>
      <c r="Q413" s="11">
        <v>977820000</v>
      </c>
      <c r="R413" s="56"/>
      <c r="S413" s="56"/>
      <c r="T413" s="11">
        <f t="shared" si="178"/>
        <v>22180000</v>
      </c>
      <c r="U413" s="11">
        <f t="shared" si="183"/>
        <v>977820000</v>
      </c>
      <c r="V413" s="11">
        <f t="shared" si="195"/>
        <v>0</v>
      </c>
      <c r="W413" s="11">
        <f t="shared" si="186"/>
        <v>977820000</v>
      </c>
    </row>
    <row r="414" spans="1:23" s="57" customFormat="1" ht="36" customHeight="1">
      <c r="A414" s="27">
        <v>4</v>
      </c>
      <c r="B414" s="30" t="s">
        <v>466</v>
      </c>
      <c r="C414" s="78"/>
      <c r="D414" s="112">
        <f t="shared" ref="D414:M414" si="200">D416+D417</f>
        <v>1475000000</v>
      </c>
      <c r="E414" s="79">
        <f t="shared" si="200"/>
        <v>0</v>
      </c>
      <c r="F414" s="79">
        <f t="shared" si="200"/>
        <v>0</v>
      </c>
      <c r="G414" s="79">
        <f t="shared" si="200"/>
        <v>0</v>
      </c>
      <c r="H414" s="79">
        <f t="shared" si="200"/>
        <v>0</v>
      </c>
      <c r="I414" s="79">
        <f t="shared" si="200"/>
        <v>0</v>
      </c>
      <c r="J414" s="20">
        <f t="shared" si="181"/>
        <v>0</v>
      </c>
      <c r="K414" s="79">
        <f t="shared" si="200"/>
        <v>0</v>
      </c>
      <c r="L414" s="79">
        <f t="shared" si="200"/>
        <v>0</v>
      </c>
      <c r="M414" s="79">
        <f t="shared" si="200"/>
        <v>0</v>
      </c>
      <c r="N414" s="20">
        <f t="shared" si="185"/>
        <v>0</v>
      </c>
      <c r="O414" s="79">
        <f>O416+O417+O415</f>
        <v>2275000000</v>
      </c>
      <c r="P414" s="20">
        <f t="shared" si="182"/>
        <v>1643275000</v>
      </c>
      <c r="Q414" s="79">
        <f t="shared" ref="Q414:S414" si="201">Q416+Q417+Q415</f>
        <v>1643275000</v>
      </c>
      <c r="R414" s="79">
        <f t="shared" si="201"/>
        <v>0</v>
      </c>
      <c r="S414" s="79">
        <f t="shared" si="201"/>
        <v>619779000</v>
      </c>
      <c r="T414" s="20">
        <f t="shared" si="178"/>
        <v>11946000</v>
      </c>
      <c r="U414" s="20">
        <f t="shared" si="183"/>
        <v>1643275000</v>
      </c>
      <c r="V414" s="20">
        <f t="shared" si="195"/>
        <v>0</v>
      </c>
      <c r="W414" s="20">
        <f t="shared" si="186"/>
        <v>1643275000</v>
      </c>
    </row>
    <row r="415" spans="1:23" s="87" customFormat="1" ht="36" customHeight="1">
      <c r="A415" s="54">
        <v>4.0999999999999996</v>
      </c>
      <c r="B415" s="50" t="s">
        <v>575</v>
      </c>
      <c r="C415" s="55">
        <v>8108124</v>
      </c>
      <c r="D415" s="111">
        <v>800000000</v>
      </c>
      <c r="E415" s="56"/>
      <c r="F415" s="56"/>
      <c r="G415" s="56"/>
      <c r="H415" s="56"/>
      <c r="I415" s="56"/>
      <c r="J415" s="20">
        <f t="shared" si="181"/>
        <v>0</v>
      </c>
      <c r="K415" s="56"/>
      <c r="L415" s="56"/>
      <c r="M415" s="56"/>
      <c r="N415" s="20">
        <f t="shared" si="185"/>
        <v>0</v>
      </c>
      <c r="O415" s="56">
        <v>800000000</v>
      </c>
      <c r="P415" s="11">
        <f t="shared" si="182"/>
        <v>798267000</v>
      </c>
      <c r="Q415" s="56">
        <v>798267000</v>
      </c>
      <c r="R415" s="56"/>
      <c r="S415" s="56"/>
      <c r="T415" s="11">
        <f t="shared" si="178"/>
        <v>1733000</v>
      </c>
      <c r="U415" s="11">
        <f t="shared" si="183"/>
        <v>798267000</v>
      </c>
      <c r="V415" s="11">
        <f t="shared" si="195"/>
        <v>0</v>
      </c>
      <c r="W415" s="11">
        <f t="shared" si="186"/>
        <v>798267000</v>
      </c>
    </row>
    <row r="416" spans="1:23" s="141" customFormat="1" ht="36" customHeight="1">
      <c r="A416" s="142">
        <v>4.2</v>
      </c>
      <c r="B416" s="129" t="s">
        <v>576</v>
      </c>
      <c r="C416" s="143" t="s">
        <v>577</v>
      </c>
      <c r="D416" s="130">
        <v>675000000</v>
      </c>
      <c r="E416" s="144"/>
      <c r="F416" s="144"/>
      <c r="G416" s="144"/>
      <c r="H416" s="144"/>
      <c r="I416" s="144"/>
      <c r="J416" s="132">
        <f t="shared" si="181"/>
        <v>0</v>
      </c>
      <c r="K416" s="144"/>
      <c r="L416" s="144"/>
      <c r="M416" s="144"/>
      <c r="N416" s="132">
        <f t="shared" si="185"/>
        <v>0</v>
      </c>
      <c r="O416" s="131">
        <v>675000000</v>
      </c>
      <c r="P416" s="131">
        <f t="shared" si="182"/>
        <v>55221000</v>
      </c>
      <c r="Q416" s="131">
        <v>55221000</v>
      </c>
      <c r="R416" s="144"/>
      <c r="S416" s="144">
        <v>619779000</v>
      </c>
      <c r="T416" s="131">
        <f t="shared" si="178"/>
        <v>0</v>
      </c>
      <c r="U416" s="131">
        <f t="shared" si="183"/>
        <v>55221000</v>
      </c>
      <c r="V416" s="131">
        <f t="shared" si="195"/>
        <v>0</v>
      </c>
      <c r="W416" s="131">
        <f t="shared" si="186"/>
        <v>55221000</v>
      </c>
    </row>
    <row r="417" spans="1:23" s="57" customFormat="1" ht="36" customHeight="1">
      <c r="A417" s="54">
        <v>4.3</v>
      </c>
      <c r="B417" s="17" t="s">
        <v>578</v>
      </c>
      <c r="C417" s="55" t="s">
        <v>579</v>
      </c>
      <c r="D417" s="100">
        <v>800000000</v>
      </c>
      <c r="E417" s="56"/>
      <c r="F417" s="56"/>
      <c r="G417" s="56"/>
      <c r="H417" s="56"/>
      <c r="I417" s="56"/>
      <c r="J417" s="20">
        <f t="shared" si="181"/>
        <v>0</v>
      </c>
      <c r="K417" s="56"/>
      <c r="L417" s="56"/>
      <c r="M417" s="56"/>
      <c r="N417" s="20">
        <f t="shared" si="185"/>
        <v>0</v>
      </c>
      <c r="O417" s="11">
        <v>800000000</v>
      </c>
      <c r="P417" s="11">
        <f t="shared" si="182"/>
        <v>789787000</v>
      </c>
      <c r="Q417" s="11">
        <v>789787000</v>
      </c>
      <c r="R417" s="56"/>
      <c r="S417" s="56"/>
      <c r="T417" s="11">
        <f t="shared" si="178"/>
        <v>10213000</v>
      </c>
      <c r="U417" s="11">
        <f t="shared" si="183"/>
        <v>789787000</v>
      </c>
      <c r="V417" s="11">
        <f t="shared" si="195"/>
        <v>0</v>
      </c>
      <c r="W417" s="11">
        <f t="shared" si="186"/>
        <v>789787000</v>
      </c>
    </row>
    <row r="418" spans="1:23" s="57" customFormat="1" ht="36" customHeight="1">
      <c r="A418" s="37">
        <v>292</v>
      </c>
      <c r="B418" s="3" t="s">
        <v>465</v>
      </c>
      <c r="C418" s="78"/>
      <c r="D418" s="112">
        <f>D419+D422+D430+D432+D477+D488</f>
        <v>15195100769</v>
      </c>
      <c r="E418" s="79">
        <f>E419+E422+E430+E432+E477+E488</f>
        <v>0</v>
      </c>
      <c r="F418" s="79">
        <f t="shared" ref="F418:M418" si="202">F419+F422+F430+F432+F477+F488</f>
        <v>0</v>
      </c>
      <c r="G418" s="79">
        <f t="shared" si="202"/>
        <v>0</v>
      </c>
      <c r="H418" s="79">
        <f t="shared" si="202"/>
        <v>0</v>
      </c>
      <c r="I418" s="79">
        <f t="shared" si="202"/>
        <v>0</v>
      </c>
      <c r="J418" s="20">
        <f t="shared" si="181"/>
        <v>0</v>
      </c>
      <c r="K418" s="79">
        <f t="shared" si="202"/>
        <v>0</v>
      </c>
      <c r="L418" s="79">
        <f t="shared" si="202"/>
        <v>0</v>
      </c>
      <c r="M418" s="79">
        <f t="shared" si="202"/>
        <v>0</v>
      </c>
      <c r="N418" s="20">
        <f t="shared" si="185"/>
        <v>0</v>
      </c>
      <c r="O418" s="79">
        <f>O419+O430+O432+O450+O458+O477+O488</f>
        <v>6421126000</v>
      </c>
      <c r="P418" s="20">
        <f t="shared" si="182"/>
        <v>5061212000</v>
      </c>
      <c r="Q418" s="79">
        <f t="shared" ref="Q418:S418" si="203">Q419+Q430+Q432+Q450+Q458+Q477+Q488</f>
        <v>5061212000</v>
      </c>
      <c r="R418" s="79">
        <f t="shared" si="203"/>
        <v>0</v>
      </c>
      <c r="S418" s="79">
        <f t="shared" si="203"/>
        <v>1351991000</v>
      </c>
      <c r="T418" s="20">
        <f t="shared" si="178"/>
        <v>7923000</v>
      </c>
      <c r="U418" s="20">
        <f t="shared" si="183"/>
        <v>5061212000</v>
      </c>
      <c r="V418" s="20">
        <f t="shared" si="195"/>
        <v>0</v>
      </c>
      <c r="W418" s="20">
        <f t="shared" si="186"/>
        <v>5061212000</v>
      </c>
    </row>
    <row r="419" spans="1:23" s="57" customFormat="1" ht="36" customHeight="1">
      <c r="A419" s="37">
        <v>1</v>
      </c>
      <c r="B419" s="36" t="s">
        <v>463</v>
      </c>
      <c r="C419" s="38"/>
      <c r="D419" s="114">
        <f>SUM(D420:D444)</f>
        <v>8388393546</v>
      </c>
      <c r="E419" s="39">
        <f>SUM(E420:E444)</f>
        <v>0</v>
      </c>
      <c r="F419" s="39">
        <f t="shared" ref="F419:M419" si="204">SUM(F420:F444)</f>
        <v>0</v>
      </c>
      <c r="G419" s="39">
        <f t="shared" si="204"/>
        <v>0</v>
      </c>
      <c r="H419" s="39">
        <f t="shared" si="204"/>
        <v>0</v>
      </c>
      <c r="I419" s="39">
        <f t="shared" si="204"/>
        <v>0</v>
      </c>
      <c r="J419" s="20">
        <f t="shared" si="181"/>
        <v>0</v>
      </c>
      <c r="K419" s="39">
        <f t="shared" si="204"/>
        <v>0</v>
      </c>
      <c r="L419" s="39">
        <f t="shared" si="204"/>
        <v>0</v>
      </c>
      <c r="M419" s="39">
        <f t="shared" si="204"/>
        <v>0</v>
      </c>
      <c r="N419" s="20">
        <f t="shared" si="185"/>
        <v>0</v>
      </c>
      <c r="O419" s="39">
        <f>SUM(O420:O429)</f>
        <v>788351000</v>
      </c>
      <c r="P419" s="20">
        <f t="shared" si="182"/>
        <v>788210000</v>
      </c>
      <c r="Q419" s="39">
        <f t="shared" ref="Q419:S419" si="205">SUM(Q420:Q429)</f>
        <v>788210000</v>
      </c>
      <c r="R419" s="39">
        <f t="shared" si="205"/>
        <v>0</v>
      </c>
      <c r="S419" s="39">
        <f t="shared" si="205"/>
        <v>0</v>
      </c>
      <c r="T419" s="20">
        <f t="shared" si="178"/>
        <v>141000</v>
      </c>
      <c r="U419" s="20">
        <f t="shared" si="183"/>
        <v>788210000</v>
      </c>
      <c r="V419" s="20">
        <f t="shared" si="195"/>
        <v>0</v>
      </c>
      <c r="W419" s="20">
        <f t="shared" si="186"/>
        <v>788210000</v>
      </c>
    </row>
    <row r="420" spans="1:23" s="87" customFormat="1" ht="36" customHeight="1">
      <c r="A420" s="40" t="s">
        <v>473</v>
      </c>
      <c r="B420" s="51" t="s">
        <v>580</v>
      </c>
      <c r="C420" s="52">
        <v>8080723</v>
      </c>
      <c r="D420" s="100">
        <v>1150000000</v>
      </c>
      <c r="E420" s="43"/>
      <c r="F420" s="43"/>
      <c r="G420" s="43"/>
      <c r="H420" s="43"/>
      <c r="I420" s="43"/>
      <c r="J420" s="20">
        <f t="shared" si="181"/>
        <v>0</v>
      </c>
      <c r="K420" s="43"/>
      <c r="L420" s="43"/>
      <c r="M420" s="43"/>
      <c r="N420" s="20">
        <f t="shared" si="185"/>
        <v>0</v>
      </c>
      <c r="O420" s="43">
        <v>343985000</v>
      </c>
      <c r="P420" s="11">
        <f t="shared" si="182"/>
        <v>343985000</v>
      </c>
      <c r="Q420" s="43">
        <v>343985000</v>
      </c>
      <c r="R420" s="43"/>
      <c r="S420" s="43"/>
      <c r="T420" s="11">
        <f t="shared" si="178"/>
        <v>0</v>
      </c>
      <c r="U420" s="11">
        <f t="shared" si="183"/>
        <v>343985000</v>
      </c>
      <c r="V420" s="11">
        <f t="shared" si="195"/>
        <v>0</v>
      </c>
      <c r="W420" s="11">
        <f t="shared" si="186"/>
        <v>343985000</v>
      </c>
    </row>
    <row r="421" spans="1:23" s="57" customFormat="1" ht="36" customHeight="1">
      <c r="A421" s="40" t="s">
        <v>475</v>
      </c>
      <c r="B421" s="41" t="s">
        <v>474</v>
      </c>
      <c r="C421" s="42">
        <v>8106770</v>
      </c>
      <c r="D421" s="100">
        <v>91159200</v>
      </c>
      <c r="E421" s="43"/>
      <c r="F421" s="44"/>
      <c r="G421" s="43"/>
      <c r="H421" s="43"/>
      <c r="I421" s="43"/>
      <c r="J421" s="20">
        <f t="shared" si="181"/>
        <v>0</v>
      </c>
      <c r="K421" s="43"/>
      <c r="L421" s="43"/>
      <c r="M421" s="43"/>
      <c r="N421" s="20">
        <f t="shared" si="185"/>
        <v>0</v>
      </c>
      <c r="O421" s="45">
        <v>37113000</v>
      </c>
      <c r="P421" s="11">
        <f t="shared" si="182"/>
        <v>37113000</v>
      </c>
      <c r="Q421" s="43">
        <v>37113000</v>
      </c>
      <c r="R421" s="43"/>
      <c r="S421" s="43"/>
      <c r="T421" s="11">
        <f t="shared" si="178"/>
        <v>0</v>
      </c>
      <c r="U421" s="11">
        <f t="shared" si="183"/>
        <v>37113000</v>
      </c>
      <c r="V421" s="11">
        <f t="shared" si="195"/>
        <v>0</v>
      </c>
      <c r="W421" s="11">
        <f t="shared" si="186"/>
        <v>37113000</v>
      </c>
    </row>
    <row r="422" spans="1:23" s="57" customFormat="1" ht="36" customHeight="1">
      <c r="A422" s="40" t="s">
        <v>477</v>
      </c>
      <c r="B422" s="41" t="s">
        <v>476</v>
      </c>
      <c r="C422" s="42">
        <v>8106772</v>
      </c>
      <c r="D422" s="100">
        <v>159281000</v>
      </c>
      <c r="E422" s="43"/>
      <c r="F422" s="44"/>
      <c r="G422" s="43"/>
      <c r="H422" s="43"/>
      <c r="I422" s="43"/>
      <c r="J422" s="20">
        <f t="shared" si="181"/>
        <v>0</v>
      </c>
      <c r="K422" s="43"/>
      <c r="L422" s="43"/>
      <c r="M422" s="43"/>
      <c r="N422" s="20">
        <f t="shared" si="185"/>
        <v>0</v>
      </c>
      <c r="O422" s="45">
        <v>64940000</v>
      </c>
      <c r="P422" s="11">
        <f t="shared" si="182"/>
        <v>64940000</v>
      </c>
      <c r="Q422" s="43">
        <v>64940000</v>
      </c>
      <c r="R422" s="43"/>
      <c r="S422" s="43"/>
      <c r="T422" s="11">
        <f t="shared" si="178"/>
        <v>0</v>
      </c>
      <c r="U422" s="11">
        <f t="shared" si="183"/>
        <v>64940000</v>
      </c>
      <c r="V422" s="11">
        <f t="shared" si="195"/>
        <v>0</v>
      </c>
      <c r="W422" s="11">
        <f t="shared" si="186"/>
        <v>64940000</v>
      </c>
    </row>
    <row r="423" spans="1:23" s="57" customFormat="1" ht="36" customHeight="1">
      <c r="A423" s="40" t="s">
        <v>479</v>
      </c>
      <c r="B423" s="41" t="s">
        <v>478</v>
      </c>
      <c r="C423" s="42">
        <v>8112038</v>
      </c>
      <c r="D423" s="100">
        <v>149831500</v>
      </c>
      <c r="E423" s="43"/>
      <c r="F423" s="44"/>
      <c r="G423" s="43"/>
      <c r="H423" s="43"/>
      <c r="I423" s="43"/>
      <c r="J423" s="20">
        <f t="shared" si="181"/>
        <v>0</v>
      </c>
      <c r="K423" s="43"/>
      <c r="L423" s="43"/>
      <c r="M423" s="43"/>
      <c r="N423" s="20">
        <f t="shared" si="185"/>
        <v>0</v>
      </c>
      <c r="O423" s="45">
        <v>61087000</v>
      </c>
      <c r="P423" s="11">
        <f t="shared" si="182"/>
        <v>61087000</v>
      </c>
      <c r="Q423" s="43">
        <v>61087000</v>
      </c>
      <c r="R423" s="43"/>
      <c r="S423" s="43"/>
      <c r="T423" s="11">
        <f t="shared" ref="T423:T486" si="206">O423-P423-S423</f>
        <v>0</v>
      </c>
      <c r="U423" s="11">
        <f t="shared" si="183"/>
        <v>61087000</v>
      </c>
      <c r="V423" s="11">
        <f t="shared" si="195"/>
        <v>0</v>
      </c>
      <c r="W423" s="11">
        <f t="shared" si="186"/>
        <v>61087000</v>
      </c>
    </row>
    <row r="424" spans="1:23" s="57" customFormat="1" ht="36" customHeight="1">
      <c r="A424" s="40" t="s">
        <v>481</v>
      </c>
      <c r="B424" s="41" t="s">
        <v>480</v>
      </c>
      <c r="C424" s="42">
        <v>8112039</v>
      </c>
      <c r="D424" s="100">
        <v>149290700</v>
      </c>
      <c r="E424" s="43"/>
      <c r="F424" s="44"/>
      <c r="G424" s="43"/>
      <c r="H424" s="43"/>
      <c r="I424" s="43"/>
      <c r="J424" s="20">
        <f t="shared" si="181"/>
        <v>0</v>
      </c>
      <c r="K424" s="43"/>
      <c r="L424" s="43"/>
      <c r="M424" s="43"/>
      <c r="N424" s="20">
        <f t="shared" si="185"/>
        <v>0</v>
      </c>
      <c r="O424" s="45">
        <v>60866000</v>
      </c>
      <c r="P424" s="11">
        <f t="shared" si="182"/>
        <v>60866000</v>
      </c>
      <c r="Q424" s="43">
        <v>60866000</v>
      </c>
      <c r="R424" s="43"/>
      <c r="S424" s="43"/>
      <c r="T424" s="11">
        <f t="shared" si="206"/>
        <v>0</v>
      </c>
      <c r="U424" s="11">
        <f t="shared" si="183"/>
        <v>60866000</v>
      </c>
      <c r="V424" s="11">
        <f t="shared" si="195"/>
        <v>0</v>
      </c>
      <c r="W424" s="11">
        <f t="shared" si="186"/>
        <v>60866000</v>
      </c>
    </row>
    <row r="425" spans="1:23" s="57" customFormat="1" ht="36" customHeight="1">
      <c r="A425" s="40" t="s">
        <v>483</v>
      </c>
      <c r="B425" s="41" t="s">
        <v>482</v>
      </c>
      <c r="C425" s="42">
        <v>8112040</v>
      </c>
      <c r="D425" s="100">
        <v>309924200</v>
      </c>
      <c r="E425" s="33"/>
      <c r="F425" s="33"/>
      <c r="G425" s="33"/>
      <c r="H425" s="33"/>
      <c r="I425" s="33"/>
      <c r="J425" s="20">
        <f t="shared" si="181"/>
        <v>0</v>
      </c>
      <c r="K425" s="33"/>
      <c r="L425" s="33"/>
      <c r="M425" s="33"/>
      <c r="N425" s="20">
        <f t="shared" si="185"/>
        <v>0</v>
      </c>
      <c r="O425" s="46">
        <v>126359000</v>
      </c>
      <c r="P425" s="11">
        <f t="shared" si="182"/>
        <v>126359000</v>
      </c>
      <c r="Q425" s="46">
        <v>126359000</v>
      </c>
      <c r="R425" s="33"/>
      <c r="S425" s="33"/>
      <c r="T425" s="11">
        <f t="shared" si="206"/>
        <v>0</v>
      </c>
      <c r="U425" s="11">
        <f t="shared" si="183"/>
        <v>126359000</v>
      </c>
      <c r="V425" s="11">
        <f t="shared" si="195"/>
        <v>0</v>
      </c>
      <c r="W425" s="11">
        <f t="shared" si="186"/>
        <v>126359000</v>
      </c>
    </row>
    <row r="426" spans="1:23" s="57" customFormat="1" ht="36" customHeight="1">
      <c r="A426" s="40" t="s">
        <v>485</v>
      </c>
      <c r="B426" s="41" t="s">
        <v>484</v>
      </c>
      <c r="C426" s="42">
        <v>8125719</v>
      </c>
      <c r="D426" s="100">
        <v>73812500</v>
      </c>
      <c r="E426" s="33"/>
      <c r="F426" s="33"/>
      <c r="G426" s="33"/>
      <c r="H426" s="33"/>
      <c r="I426" s="33"/>
      <c r="J426" s="20">
        <f t="shared" si="181"/>
        <v>0</v>
      </c>
      <c r="K426" s="33"/>
      <c r="L426" s="33"/>
      <c r="M426" s="33"/>
      <c r="N426" s="20">
        <f t="shared" si="185"/>
        <v>0</v>
      </c>
      <c r="O426" s="46">
        <v>29840000</v>
      </c>
      <c r="P426" s="11">
        <f t="shared" si="182"/>
        <v>29840000</v>
      </c>
      <c r="Q426" s="46">
        <v>29840000</v>
      </c>
      <c r="R426" s="33"/>
      <c r="S426" s="33"/>
      <c r="T426" s="11">
        <f t="shared" si="206"/>
        <v>0</v>
      </c>
      <c r="U426" s="11">
        <f t="shared" si="183"/>
        <v>29840000</v>
      </c>
      <c r="V426" s="11">
        <f t="shared" si="195"/>
        <v>0</v>
      </c>
      <c r="W426" s="11">
        <f t="shared" si="186"/>
        <v>29840000</v>
      </c>
    </row>
    <row r="427" spans="1:23" s="57" customFormat="1" ht="36" customHeight="1">
      <c r="A427" s="40" t="s">
        <v>487</v>
      </c>
      <c r="B427" s="41" t="s">
        <v>486</v>
      </c>
      <c r="C427" s="42">
        <v>8125721</v>
      </c>
      <c r="D427" s="100">
        <v>116757500</v>
      </c>
      <c r="E427" s="33"/>
      <c r="F427" s="33"/>
      <c r="G427" s="33"/>
      <c r="H427" s="33"/>
      <c r="I427" s="33"/>
      <c r="J427" s="20">
        <f t="shared" si="181"/>
        <v>0</v>
      </c>
      <c r="K427" s="33"/>
      <c r="L427" s="33"/>
      <c r="M427" s="33"/>
      <c r="N427" s="20">
        <f t="shared" si="185"/>
        <v>0</v>
      </c>
      <c r="O427" s="46">
        <v>47201000</v>
      </c>
      <c r="P427" s="11">
        <f t="shared" si="182"/>
        <v>47201000</v>
      </c>
      <c r="Q427" s="46">
        <v>47201000</v>
      </c>
      <c r="R427" s="33"/>
      <c r="S427" s="33"/>
      <c r="T427" s="11">
        <f t="shared" si="206"/>
        <v>0</v>
      </c>
      <c r="U427" s="11">
        <f t="shared" si="183"/>
        <v>47201000</v>
      </c>
      <c r="V427" s="11">
        <f t="shared" si="195"/>
        <v>0</v>
      </c>
      <c r="W427" s="11">
        <f t="shared" si="186"/>
        <v>47201000</v>
      </c>
    </row>
    <row r="428" spans="1:23" s="57" customFormat="1" ht="36" customHeight="1">
      <c r="A428" s="40" t="s">
        <v>489</v>
      </c>
      <c r="B428" s="41" t="s">
        <v>488</v>
      </c>
      <c r="C428" s="42">
        <v>8125722</v>
      </c>
      <c r="D428" s="100">
        <v>17446500</v>
      </c>
      <c r="E428" s="33"/>
      <c r="F428" s="33"/>
      <c r="G428" s="33"/>
      <c r="H428" s="33"/>
      <c r="I428" s="33"/>
      <c r="J428" s="20">
        <f t="shared" ref="J428:J489" si="207">K428+L428</f>
        <v>0</v>
      </c>
      <c r="K428" s="33"/>
      <c r="L428" s="33"/>
      <c r="M428" s="33"/>
      <c r="N428" s="20">
        <f t="shared" si="185"/>
        <v>0</v>
      </c>
      <c r="O428" s="46">
        <v>7053000</v>
      </c>
      <c r="P428" s="11">
        <f t="shared" si="182"/>
        <v>7053000</v>
      </c>
      <c r="Q428" s="46">
        <v>7053000</v>
      </c>
      <c r="R428" s="33"/>
      <c r="S428" s="33"/>
      <c r="T428" s="11">
        <f t="shared" si="206"/>
        <v>0</v>
      </c>
      <c r="U428" s="11">
        <f t="shared" si="183"/>
        <v>7053000</v>
      </c>
      <c r="V428" s="11">
        <f t="shared" si="195"/>
        <v>0</v>
      </c>
      <c r="W428" s="11">
        <f t="shared" si="186"/>
        <v>7053000</v>
      </c>
    </row>
    <row r="429" spans="1:23" s="57" customFormat="1" ht="36" customHeight="1">
      <c r="A429" s="40" t="s">
        <v>581</v>
      </c>
      <c r="B429" s="41" t="s">
        <v>490</v>
      </c>
      <c r="C429" s="42">
        <v>8125720</v>
      </c>
      <c r="D429" s="100">
        <v>24298000</v>
      </c>
      <c r="E429" s="33"/>
      <c r="F429" s="33"/>
      <c r="G429" s="33"/>
      <c r="H429" s="33"/>
      <c r="I429" s="33"/>
      <c r="J429" s="20">
        <f t="shared" si="207"/>
        <v>0</v>
      </c>
      <c r="K429" s="33"/>
      <c r="L429" s="33"/>
      <c r="M429" s="33"/>
      <c r="N429" s="20">
        <f t="shared" si="185"/>
        <v>0</v>
      </c>
      <c r="O429" s="46">
        <v>9907000</v>
      </c>
      <c r="P429" s="11">
        <f t="shared" si="182"/>
        <v>9766000</v>
      </c>
      <c r="Q429" s="46">
        <v>9766000</v>
      </c>
      <c r="R429" s="33"/>
      <c r="S429" s="33"/>
      <c r="T429" s="11">
        <f t="shared" si="206"/>
        <v>141000</v>
      </c>
      <c r="U429" s="11">
        <f t="shared" si="183"/>
        <v>9766000</v>
      </c>
      <c r="V429" s="11">
        <f t="shared" si="195"/>
        <v>0</v>
      </c>
      <c r="W429" s="11">
        <f t="shared" si="186"/>
        <v>9766000</v>
      </c>
    </row>
    <row r="430" spans="1:23" s="57" customFormat="1" ht="36" customHeight="1">
      <c r="A430" s="37">
        <v>2</v>
      </c>
      <c r="B430" s="36" t="s">
        <v>459</v>
      </c>
      <c r="C430" s="38"/>
      <c r="D430" s="114">
        <f>D431</f>
        <v>848649223</v>
      </c>
      <c r="E430" s="39">
        <f t="shared" ref="E430:S430" si="208">SUM(E431:E431)</f>
        <v>0</v>
      </c>
      <c r="F430" s="39">
        <f t="shared" si="208"/>
        <v>0</v>
      </c>
      <c r="G430" s="39">
        <f t="shared" si="208"/>
        <v>0</v>
      </c>
      <c r="H430" s="39">
        <f t="shared" si="208"/>
        <v>0</v>
      </c>
      <c r="I430" s="39">
        <f t="shared" si="208"/>
        <v>0</v>
      </c>
      <c r="J430" s="20">
        <f t="shared" si="207"/>
        <v>0</v>
      </c>
      <c r="K430" s="39">
        <f t="shared" si="208"/>
        <v>0</v>
      </c>
      <c r="L430" s="39">
        <f t="shared" si="208"/>
        <v>0</v>
      </c>
      <c r="M430" s="39">
        <f t="shared" si="208"/>
        <v>0</v>
      </c>
      <c r="N430" s="20">
        <f t="shared" si="185"/>
        <v>0</v>
      </c>
      <c r="O430" s="39">
        <f t="shared" si="208"/>
        <v>199312000</v>
      </c>
      <c r="P430" s="20">
        <f t="shared" si="182"/>
        <v>199312000</v>
      </c>
      <c r="Q430" s="39">
        <f t="shared" si="208"/>
        <v>199312000</v>
      </c>
      <c r="R430" s="39">
        <f t="shared" si="208"/>
        <v>0</v>
      </c>
      <c r="S430" s="39">
        <f t="shared" si="208"/>
        <v>0</v>
      </c>
      <c r="T430" s="20">
        <f t="shared" si="206"/>
        <v>0</v>
      </c>
      <c r="U430" s="20">
        <f t="shared" si="183"/>
        <v>199312000</v>
      </c>
      <c r="V430" s="20">
        <f t="shared" si="195"/>
        <v>0</v>
      </c>
      <c r="W430" s="20">
        <f t="shared" si="186"/>
        <v>199312000</v>
      </c>
    </row>
    <row r="431" spans="1:23" s="57" customFormat="1" ht="36" customHeight="1">
      <c r="A431" s="40" t="s">
        <v>491</v>
      </c>
      <c r="B431" s="47" t="s">
        <v>492</v>
      </c>
      <c r="C431" s="42">
        <v>8103346</v>
      </c>
      <c r="D431" s="115">
        <v>848649223</v>
      </c>
      <c r="E431" s="43"/>
      <c r="F431" s="44"/>
      <c r="G431" s="43"/>
      <c r="H431" s="43"/>
      <c r="I431" s="43"/>
      <c r="J431" s="20">
        <f t="shared" si="207"/>
        <v>0</v>
      </c>
      <c r="K431" s="43"/>
      <c r="L431" s="43"/>
      <c r="M431" s="43"/>
      <c r="N431" s="20">
        <f t="shared" si="185"/>
        <v>0</v>
      </c>
      <c r="O431" s="45">
        <v>199312000</v>
      </c>
      <c r="P431" s="11">
        <f t="shared" ref="P431:P489" si="209">Q431+R431</f>
        <v>199312000</v>
      </c>
      <c r="Q431" s="43">
        <v>199312000</v>
      </c>
      <c r="R431" s="43"/>
      <c r="S431" s="43"/>
      <c r="T431" s="11">
        <f t="shared" si="206"/>
        <v>0</v>
      </c>
      <c r="U431" s="11">
        <f t="shared" ref="U431:U489" si="210">H431+K431+Q431</f>
        <v>199312000</v>
      </c>
      <c r="V431" s="11">
        <f t="shared" si="195"/>
        <v>0</v>
      </c>
      <c r="W431" s="11">
        <f t="shared" si="186"/>
        <v>199312000</v>
      </c>
    </row>
    <row r="432" spans="1:23" s="57" customFormat="1" ht="36" customHeight="1">
      <c r="A432" s="37">
        <v>3</v>
      </c>
      <c r="B432" s="36" t="s">
        <v>466</v>
      </c>
      <c r="C432" s="38"/>
      <c r="D432" s="114">
        <f>SUM(D433:D449)</f>
        <v>3668397000</v>
      </c>
      <c r="E432" s="39">
        <f>SUM(E433:E449)</f>
        <v>0</v>
      </c>
      <c r="F432" s="39">
        <f t="shared" ref="F432:S432" si="211">SUM(F433:F449)</f>
        <v>0</v>
      </c>
      <c r="G432" s="39">
        <f t="shared" si="211"/>
        <v>0</v>
      </c>
      <c r="H432" s="39">
        <f t="shared" si="211"/>
        <v>0</v>
      </c>
      <c r="I432" s="39">
        <f t="shared" si="211"/>
        <v>0</v>
      </c>
      <c r="J432" s="20">
        <f t="shared" si="207"/>
        <v>0</v>
      </c>
      <c r="K432" s="39">
        <f t="shared" si="211"/>
        <v>0</v>
      </c>
      <c r="L432" s="39">
        <f t="shared" si="211"/>
        <v>0</v>
      </c>
      <c r="M432" s="39">
        <f t="shared" si="211"/>
        <v>0</v>
      </c>
      <c r="N432" s="20">
        <f t="shared" si="185"/>
        <v>0</v>
      </c>
      <c r="O432" s="39">
        <f>SUM(O433:O449)</f>
        <v>3668397000</v>
      </c>
      <c r="P432" s="20">
        <f t="shared" si="209"/>
        <v>2314773000</v>
      </c>
      <c r="Q432" s="39">
        <f t="shared" si="211"/>
        <v>2314773000</v>
      </c>
      <c r="R432" s="39">
        <f t="shared" si="211"/>
        <v>0</v>
      </c>
      <c r="S432" s="39">
        <f t="shared" si="211"/>
        <v>1351991000</v>
      </c>
      <c r="T432" s="20">
        <f t="shared" si="206"/>
        <v>1633000</v>
      </c>
      <c r="U432" s="20">
        <f t="shared" si="210"/>
        <v>2314773000</v>
      </c>
      <c r="V432" s="20">
        <f t="shared" si="195"/>
        <v>0</v>
      </c>
      <c r="W432" s="20">
        <f t="shared" si="186"/>
        <v>2314773000</v>
      </c>
    </row>
    <row r="433" spans="1:23" s="57" customFormat="1" ht="36" customHeight="1">
      <c r="A433" s="40" t="s">
        <v>493</v>
      </c>
      <c r="B433" s="41" t="s">
        <v>494</v>
      </c>
      <c r="C433" s="42">
        <v>8106148</v>
      </c>
      <c r="D433" s="115">
        <v>17530000</v>
      </c>
      <c r="E433" s="43"/>
      <c r="F433" s="44"/>
      <c r="G433" s="43"/>
      <c r="H433" s="43"/>
      <c r="I433" s="43"/>
      <c r="J433" s="20">
        <f t="shared" si="207"/>
        <v>0</v>
      </c>
      <c r="K433" s="43"/>
      <c r="L433" s="43"/>
      <c r="M433" s="43"/>
      <c r="N433" s="20">
        <f t="shared" si="185"/>
        <v>0</v>
      </c>
      <c r="O433" s="45">
        <v>17530000</v>
      </c>
      <c r="P433" s="11">
        <f t="shared" si="209"/>
        <v>17530000</v>
      </c>
      <c r="Q433" s="43">
        <v>17530000</v>
      </c>
      <c r="R433" s="43"/>
      <c r="S433" s="43"/>
      <c r="T433" s="11">
        <f t="shared" si="206"/>
        <v>0</v>
      </c>
      <c r="U433" s="11">
        <f t="shared" si="210"/>
        <v>17530000</v>
      </c>
      <c r="V433" s="11">
        <f t="shared" si="195"/>
        <v>0</v>
      </c>
      <c r="W433" s="11">
        <f t="shared" si="186"/>
        <v>17530000</v>
      </c>
    </row>
    <row r="434" spans="1:23" s="57" customFormat="1" ht="36" customHeight="1">
      <c r="A434" s="40" t="s">
        <v>495</v>
      </c>
      <c r="B434" s="41" t="s">
        <v>496</v>
      </c>
      <c r="C434" s="42">
        <v>8106152</v>
      </c>
      <c r="D434" s="115">
        <v>183207000</v>
      </c>
      <c r="E434" s="43"/>
      <c r="F434" s="44"/>
      <c r="G434" s="43"/>
      <c r="H434" s="43"/>
      <c r="I434" s="43"/>
      <c r="J434" s="20">
        <f t="shared" si="207"/>
        <v>0</v>
      </c>
      <c r="K434" s="43"/>
      <c r="L434" s="43"/>
      <c r="M434" s="43"/>
      <c r="N434" s="20">
        <f t="shared" si="185"/>
        <v>0</v>
      </c>
      <c r="O434" s="45">
        <v>183207000</v>
      </c>
      <c r="P434" s="11">
        <f t="shared" si="209"/>
        <v>183207000</v>
      </c>
      <c r="Q434" s="43">
        <v>183207000</v>
      </c>
      <c r="R434" s="43"/>
      <c r="S434" s="43"/>
      <c r="T434" s="11">
        <f t="shared" si="206"/>
        <v>0</v>
      </c>
      <c r="U434" s="11">
        <f t="shared" si="210"/>
        <v>183207000</v>
      </c>
      <c r="V434" s="11">
        <f t="shared" si="195"/>
        <v>0</v>
      </c>
      <c r="W434" s="11">
        <f t="shared" si="186"/>
        <v>183207000</v>
      </c>
    </row>
    <row r="435" spans="1:23" s="57" customFormat="1" ht="36" customHeight="1">
      <c r="A435" s="40" t="s">
        <v>497</v>
      </c>
      <c r="B435" s="41" t="s">
        <v>582</v>
      </c>
      <c r="C435" s="42">
        <v>8106157</v>
      </c>
      <c r="D435" s="115">
        <v>63558000</v>
      </c>
      <c r="E435" s="43"/>
      <c r="F435" s="44"/>
      <c r="G435" s="43"/>
      <c r="H435" s="43"/>
      <c r="I435" s="43"/>
      <c r="J435" s="20">
        <f t="shared" si="207"/>
        <v>0</v>
      </c>
      <c r="K435" s="43"/>
      <c r="L435" s="43"/>
      <c r="M435" s="43"/>
      <c r="N435" s="20">
        <f t="shared" si="185"/>
        <v>0</v>
      </c>
      <c r="O435" s="45">
        <v>63558000</v>
      </c>
      <c r="P435" s="11">
        <f t="shared" si="209"/>
        <v>63558000</v>
      </c>
      <c r="Q435" s="43">
        <v>63558000</v>
      </c>
      <c r="R435" s="43"/>
      <c r="S435" s="43"/>
      <c r="T435" s="11">
        <f t="shared" si="206"/>
        <v>0</v>
      </c>
      <c r="U435" s="11">
        <f t="shared" si="210"/>
        <v>63558000</v>
      </c>
      <c r="V435" s="11">
        <f t="shared" si="195"/>
        <v>0</v>
      </c>
      <c r="W435" s="11">
        <f t="shared" si="186"/>
        <v>63558000</v>
      </c>
    </row>
    <row r="436" spans="1:23" s="57" customFormat="1" ht="36" customHeight="1">
      <c r="A436" s="40" t="s">
        <v>499</v>
      </c>
      <c r="B436" s="41" t="s">
        <v>500</v>
      </c>
      <c r="C436" s="42">
        <v>8106158</v>
      </c>
      <c r="D436" s="115">
        <v>149662000</v>
      </c>
      <c r="E436" s="43"/>
      <c r="F436" s="44"/>
      <c r="G436" s="43"/>
      <c r="H436" s="43"/>
      <c r="I436" s="43"/>
      <c r="J436" s="20">
        <f t="shared" si="207"/>
        <v>0</v>
      </c>
      <c r="K436" s="43"/>
      <c r="L436" s="43"/>
      <c r="M436" s="43"/>
      <c r="N436" s="20">
        <f t="shared" si="185"/>
        <v>0</v>
      </c>
      <c r="O436" s="45">
        <v>149662000</v>
      </c>
      <c r="P436" s="11">
        <f t="shared" si="209"/>
        <v>149662000</v>
      </c>
      <c r="Q436" s="43">
        <v>149662000</v>
      </c>
      <c r="R436" s="43"/>
      <c r="S436" s="43"/>
      <c r="T436" s="11">
        <f t="shared" si="206"/>
        <v>0</v>
      </c>
      <c r="U436" s="11">
        <f t="shared" si="210"/>
        <v>149662000</v>
      </c>
      <c r="V436" s="11">
        <f t="shared" si="195"/>
        <v>0</v>
      </c>
      <c r="W436" s="11">
        <f t="shared" si="186"/>
        <v>149662000</v>
      </c>
    </row>
    <row r="437" spans="1:23" s="57" customFormat="1" ht="36" customHeight="1">
      <c r="A437" s="40" t="s">
        <v>501</v>
      </c>
      <c r="B437" s="41" t="s">
        <v>502</v>
      </c>
      <c r="C437" s="42">
        <v>8106159</v>
      </c>
      <c r="D437" s="115">
        <v>53564000</v>
      </c>
      <c r="E437" s="43"/>
      <c r="F437" s="44"/>
      <c r="G437" s="43"/>
      <c r="H437" s="43"/>
      <c r="I437" s="43"/>
      <c r="J437" s="20">
        <f t="shared" si="207"/>
        <v>0</v>
      </c>
      <c r="K437" s="43"/>
      <c r="L437" s="43"/>
      <c r="M437" s="43"/>
      <c r="N437" s="20">
        <f t="shared" si="185"/>
        <v>0</v>
      </c>
      <c r="O437" s="45">
        <v>53564000</v>
      </c>
      <c r="P437" s="11">
        <f t="shared" si="209"/>
        <v>53564000</v>
      </c>
      <c r="Q437" s="43">
        <v>53564000</v>
      </c>
      <c r="R437" s="43"/>
      <c r="S437" s="43"/>
      <c r="T437" s="11">
        <f t="shared" si="206"/>
        <v>0</v>
      </c>
      <c r="U437" s="11">
        <f t="shared" si="210"/>
        <v>53564000</v>
      </c>
      <c r="V437" s="11">
        <f t="shared" si="195"/>
        <v>0</v>
      </c>
      <c r="W437" s="11">
        <f t="shared" si="186"/>
        <v>53564000</v>
      </c>
    </row>
    <row r="438" spans="1:23" s="57" customFormat="1" ht="36" customHeight="1">
      <c r="A438" s="40" t="s">
        <v>503</v>
      </c>
      <c r="B438" s="41" t="s">
        <v>504</v>
      </c>
      <c r="C438" s="42">
        <v>8106160</v>
      </c>
      <c r="D438" s="115">
        <v>190721000</v>
      </c>
      <c r="E438" s="43"/>
      <c r="F438" s="44"/>
      <c r="G438" s="43"/>
      <c r="H438" s="43"/>
      <c r="I438" s="43"/>
      <c r="J438" s="20">
        <f t="shared" si="207"/>
        <v>0</v>
      </c>
      <c r="K438" s="43"/>
      <c r="L438" s="43"/>
      <c r="M438" s="43"/>
      <c r="N438" s="20">
        <f t="shared" si="185"/>
        <v>0</v>
      </c>
      <c r="O438" s="45">
        <v>190721000</v>
      </c>
      <c r="P438" s="11">
        <f t="shared" si="209"/>
        <v>190721000</v>
      </c>
      <c r="Q438" s="43">
        <v>190721000</v>
      </c>
      <c r="R438" s="43"/>
      <c r="S438" s="43"/>
      <c r="T438" s="11">
        <f t="shared" si="206"/>
        <v>0</v>
      </c>
      <c r="U438" s="11">
        <f t="shared" si="210"/>
        <v>190721000</v>
      </c>
      <c r="V438" s="11">
        <f t="shared" si="195"/>
        <v>0</v>
      </c>
      <c r="W438" s="11">
        <f t="shared" si="186"/>
        <v>190721000</v>
      </c>
    </row>
    <row r="439" spans="1:23" s="57" customFormat="1" ht="36" customHeight="1">
      <c r="A439" s="40" t="s">
        <v>505</v>
      </c>
      <c r="B439" s="41" t="s">
        <v>506</v>
      </c>
      <c r="C439" s="42">
        <v>8106161</v>
      </c>
      <c r="D439" s="115">
        <v>38876000</v>
      </c>
      <c r="E439" s="43"/>
      <c r="F439" s="44"/>
      <c r="G439" s="43"/>
      <c r="H439" s="43"/>
      <c r="I439" s="43"/>
      <c r="J439" s="20">
        <f t="shared" si="207"/>
        <v>0</v>
      </c>
      <c r="K439" s="43"/>
      <c r="L439" s="43"/>
      <c r="M439" s="43"/>
      <c r="N439" s="20">
        <f t="shared" si="185"/>
        <v>0</v>
      </c>
      <c r="O439" s="45">
        <v>38876000</v>
      </c>
      <c r="P439" s="11">
        <f t="shared" si="209"/>
        <v>38544000</v>
      </c>
      <c r="Q439" s="43">
        <v>38544000</v>
      </c>
      <c r="R439" s="43"/>
      <c r="S439" s="43"/>
      <c r="T439" s="11">
        <f t="shared" si="206"/>
        <v>332000</v>
      </c>
      <c r="U439" s="11">
        <f t="shared" si="210"/>
        <v>38544000</v>
      </c>
      <c r="V439" s="11">
        <f t="shared" si="195"/>
        <v>0</v>
      </c>
      <c r="W439" s="11">
        <f t="shared" si="186"/>
        <v>38544000</v>
      </c>
    </row>
    <row r="440" spans="1:23" s="57" customFormat="1" ht="36" customHeight="1">
      <c r="A440" s="40" t="s">
        <v>507</v>
      </c>
      <c r="B440" s="41" t="s">
        <v>508</v>
      </c>
      <c r="C440" s="42">
        <v>8126870</v>
      </c>
      <c r="D440" s="115">
        <v>12721000</v>
      </c>
      <c r="E440" s="43"/>
      <c r="F440" s="44"/>
      <c r="G440" s="43"/>
      <c r="H440" s="43"/>
      <c r="I440" s="43"/>
      <c r="J440" s="20">
        <f t="shared" si="207"/>
        <v>0</v>
      </c>
      <c r="K440" s="43"/>
      <c r="L440" s="43"/>
      <c r="M440" s="43"/>
      <c r="N440" s="20">
        <f t="shared" si="185"/>
        <v>0</v>
      </c>
      <c r="O440" s="45">
        <v>12721000</v>
      </c>
      <c r="P440" s="11">
        <f t="shared" si="209"/>
        <v>12721000</v>
      </c>
      <c r="Q440" s="43">
        <v>12721000</v>
      </c>
      <c r="R440" s="43"/>
      <c r="S440" s="43"/>
      <c r="T440" s="11">
        <f t="shared" si="206"/>
        <v>0</v>
      </c>
      <c r="U440" s="11">
        <f t="shared" si="210"/>
        <v>12721000</v>
      </c>
      <c r="V440" s="11">
        <f t="shared" si="195"/>
        <v>0</v>
      </c>
      <c r="W440" s="11">
        <f t="shared" si="186"/>
        <v>12721000</v>
      </c>
    </row>
    <row r="441" spans="1:23" s="57" customFormat="1" ht="36" customHeight="1">
      <c r="A441" s="40" t="s">
        <v>509</v>
      </c>
      <c r="B441" s="41" t="s">
        <v>510</v>
      </c>
      <c r="C441" s="42">
        <v>8126872</v>
      </c>
      <c r="D441" s="115">
        <v>18332000</v>
      </c>
      <c r="E441" s="43"/>
      <c r="F441" s="44"/>
      <c r="G441" s="43"/>
      <c r="H441" s="43"/>
      <c r="I441" s="43"/>
      <c r="J441" s="20">
        <f t="shared" si="207"/>
        <v>0</v>
      </c>
      <c r="K441" s="43"/>
      <c r="L441" s="43"/>
      <c r="M441" s="43"/>
      <c r="N441" s="20">
        <f t="shared" si="185"/>
        <v>0</v>
      </c>
      <c r="O441" s="45">
        <v>18332000</v>
      </c>
      <c r="P441" s="11">
        <f t="shared" si="209"/>
        <v>18332000</v>
      </c>
      <c r="Q441" s="43">
        <v>18332000</v>
      </c>
      <c r="R441" s="43"/>
      <c r="S441" s="43"/>
      <c r="T441" s="11">
        <f t="shared" si="206"/>
        <v>0</v>
      </c>
      <c r="U441" s="11">
        <f t="shared" si="210"/>
        <v>18332000</v>
      </c>
      <c r="V441" s="11">
        <f t="shared" si="195"/>
        <v>0</v>
      </c>
      <c r="W441" s="11">
        <f t="shared" si="186"/>
        <v>18332000</v>
      </c>
    </row>
    <row r="442" spans="1:23" s="57" customFormat="1" ht="36" customHeight="1">
      <c r="A442" s="40" t="s">
        <v>511</v>
      </c>
      <c r="B442" s="41" t="s">
        <v>512</v>
      </c>
      <c r="C442" s="42">
        <v>8126873</v>
      </c>
      <c r="D442" s="115">
        <v>22004000</v>
      </c>
      <c r="E442" s="43"/>
      <c r="F442" s="44"/>
      <c r="G442" s="43"/>
      <c r="H442" s="43"/>
      <c r="I442" s="43"/>
      <c r="J442" s="20">
        <f t="shared" si="207"/>
        <v>0</v>
      </c>
      <c r="K442" s="43"/>
      <c r="L442" s="43"/>
      <c r="M442" s="43"/>
      <c r="N442" s="20">
        <f t="shared" si="185"/>
        <v>0</v>
      </c>
      <c r="O442" s="45">
        <v>22004000</v>
      </c>
      <c r="P442" s="11">
        <f t="shared" si="209"/>
        <v>22004000</v>
      </c>
      <c r="Q442" s="43">
        <v>22004000</v>
      </c>
      <c r="R442" s="43"/>
      <c r="S442" s="43"/>
      <c r="T442" s="11">
        <f t="shared" si="206"/>
        <v>0</v>
      </c>
      <c r="U442" s="11">
        <f t="shared" si="210"/>
        <v>22004000</v>
      </c>
      <c r="V442" s="11">
        <f t="shared" si="195"/>
        <v>0</v>
      </c>
      <c r="W442" s="11">
        <f t="shared" si="186"/>
        <v>22004000</v>
      </c>
    </row>
    <row r="443" spans="1:23" s="57" customFormat="1" ht="36" customHeight="1">
      <c r="A443" s="40" t="s">
        <v>513</v>
      </c>
      <c r="B443" s="41" t="s">
        <v>514</v>
      </c>
      <c r="C443" s="42">
        <v>8126874</v>
      </c>
      <c r="D443" s="115">
        <v>8626000</v>
      </c>
      <c r="E443" s="43"/>
      <c r="F443" s="44"/>
      <c r="G443" s="43"/>
      <c r="H443" s="43"/>
      <c r="I443" s="43"/>
      <c r="J443" s="20">
        <f t="shared" si="207"/>
        <v>0</v>
      </c>
      <c r="K443" s="43"/>
      <c r="L443" s="43"/>
      <c r="M443" s="43"/>
      <c r="N443" s="20">
        <f t="shared" si="185"/>
        <v>0</v>
      </c>
      <c r="O443" s="45">
        <v>8626000</v>
      </c>
      <c r="P443" s="11">
        <f t="shared" si="209"/>
        <v>8626000</v>
      </c>
      <c r="Q443" s="43">
        <v>8626000</v>
      </c>
      <c r="R443" s="43"/>
      <c r="S443" s="43"/>
      <c r="T443" s="11">
        <f t="shared" si="206"/>
        <v>0</v>
      </c>
      <c r="U443" s="11">
        <f t="shared" si="210"/>
        <v>8626000</v>
      </c>
      <c r="V443" s="11">
        <f t="shared" si="195"/>
        <v>0</v>
      </c>
      <c r="W443" s="11">
        <f t="shared" si="186"/>
        <v>8626000</v>
      </c>
    </row>
    <row r="444" spans="1:23" s="57" customFormat="1" ht="36" customHeight="1">
      <c r="A444" s="40" t="s">
        <v>515</v>
      </c>
      <c r="B444" s="41" t="s">
        <v>583</v>
      </c>
      <c r="C444" s="42">
        <v>8126875</v>
      </c>
      <c r="D444" s="116">
        <v>22096000.000000004</v>
      </c>
      <c r="E444" s="33"/>
      <c r="F444" s="33"/>
      <c r="G444" s="33"/>
      <c r="H444" s="33"/>
      <c r="I444" s="33"/>
      <c r="J444" s="20">
        <f t="shared" si="207"/>
        <v>0</v>
      </c>
      <c r="K444" s="33"/>
      <c r="L444" s="33"/>
      <c r="M444" s="33"/>
      <c r="N444" s="20">
        <f t="shared" si="185"/>
        <v>0</v>
      </c>
      <c r="O444" s="46">
        <v>22096000.000000004</v>
      </c>
      <c r="P444" s="11">
        <f t="shared" si="209"/>
        <v>22096000.000000004</v>
      </c>
      <c r="Q444" s="46">
        <v>22096000.000000004</v>
      </c>
      <c r="R444" s="33"/>
      <c r="S444" s="33"/>
      <c r="T444" s="11">
        <f t="shared" si="206"/>
        <v>0</v>
      </c>
      <c r="U444" s="11">
        <f t="shared" si="210"/>
        <v>22096000.000000004</v>
      </c>
      <c r="V444" s="11">
        <f t="shared" si="195"/>
        <v>0</v>
      </c>
      <c r="W444" s="11">
        <f t="shared" si="186"/>
        <v>22096000.000000004</v>
      </c>
    </row>
    <row r="445" spans="1:23" s="57" customFormat="1" ht="36" customHeight="1">
      <c r="A445" s="40" t="s">
        <v>584</v>
      </c>
      <c r="B445" s="41" t="s">
        <v>585</v>
      </c>
      <c r="C445" s="42">
        <v>8108123</v>
      </c>
      <c r="D445" s="116">
        <v>800000000</v>
      </c>
      <c r="E445" s="33"/>
      <c r="F445" s="33"/>
      <c r="G445" s="33"/>
      <c r="H445" s="33"/>
      <c r="I445" s="33"/>
      <c r="J445" s="20">
        <f t="shared" si="207"/>
        <v>0</v>
      </c>
      <c r="K445" s="33"/>
      <c r="L445" s="33"/>
      <c r="M445" s="33"/>
      <c r="N445" s="20">
        <f t="shared" si="185"/>
        <v>0</v>
      </c>
      <c r="O445" s="46">
        <v>800000000</v>
      </c>
      <c r="P445" s="11">
        <f t="shared" si="209"/>
        <v>798786000</v>
      </c>
      <c r="Q445" s="46">
        <v>798786000</v>
      </c>
      <c r="R445" s="33"/>
      <c r="S445" s="33"/>
      <c r="T445" s="11">
        <f t="shared" si="206"/>
        <v>1214000</v>
      </c>
      <c r="U445" s="11">
        <f t="shared" si="210"/>
        <v>798786000</v>
      </c>
      <c r="V445" s="11">
        <f t="shared" si="195"/>
        <v>0</v>
      </c>
      <c r="W445" s="11">
        <f t="shared" si="186"/>
        <v>798786000</v>
      </c>
    </row>
    <row r="446" spans="1:23" s="141" customFormat="1" ht="36" customHeight="1">
      <c r="A446" s="134" t="s">
        <v>586</v>
      </c>
      <c r="B446" s="135" t="s">
        <v>587</v>
      </c>
      <c r="C446" s="136">
        <v>8108125</v>
      </c>
      <c r="D446" s="137">
        <v>680000000</v>
      </c>
      <c r="E446" s="138"/>
      <c r="F446" s="138"/>
      <c r="G446" s="138"/>
      <c r="H446" s="138"/>
      <c r="I446" s="138"/>
      <c r="J446" s="132">
        <f t="shared" si="207"/>
        <v>0</v>
      </c>
      <c r="K446" s="138"/>
      <c r="L446" s="138"/>
      <c r="M446" s="138"/>
      <c r="N446" s="132">
        <f t="shared" si="185"/>
        <v>0</v>
      </c>
      <c r="O446" s="139">
        <v>680000000</v>
      </c>
      <c r="P446" s="131">
        <f t="shared" si="209"/>
        <v>52427000</v>
      </c>
      <c r="Q446" s="139">
        <v>52427000</v>
      </c>
      <c r="R446" s="138"/>
      <c r="S446" s="140">
        <v>627573000</v>
      </c>
      <c r="T446" s="131">
        <f t="shared" si="206"/>
        <v>0</v>
      </c>
      <c r="U446" s="131">
        <f t="shared" si="210"/>
        <v>52427000</v>
      </c>
      <c r="V446" s="131">
        <f t="shared" si="195"/>
        <v>0</v>
      </c>
      <c r="W446" s="131">
        <f t="shared" si="186"/>
        <v>52427000</v>
      </c>
    </row>
    <row r="447" spans="1:23" s="57" customFormat="1" ht="36" customHeight="1">
      <c r="A447" s="40" t="s">
        <v>588</v>
      </c>
      <c r="B447" s="41" t="s">
        <v>589</v>
      </c>
      <c r="C447" s="42">
        <v>8108126</v>
      </c>
      <c r="D447" s="116">
        <v>520000000</v>
      </c>
      <c r="E447" s="33"/>
      <c r="F447" s="33"/>
      <c r="G447" s="33"/>
      <c r="H447" s="33"/>
      <c r="I447" s="33"/>
      <c r="J447" s="20">
        <f t="shared" si="207"/>
        <v>0</v>
      </c>
      <c r="K447" s="33"/>
      <c r="L447" s="33"/>
      <c r="M447" s="33"/>
      <c r="N447" s="20">
        <f t="shared" si="185"/>
        <v>0</v>
      </c>
      <c r="O447" s="46">
        <v>520000000</v>
      </c>
      <c r="P447" s="11">
        <f t="shared" si="209"/>
        <v>519913000</v>
      </c>
      <c r="Q447" s="46">
        <v>519913000</v>
      </c>
      <c r="R447" s="33"/>
      <c r="S447" s="33"/>
      <c r="T447" s="11">
        <f t="shared" si="206"/>
        <v>87000</v>
      </c>
      <c r="U447" s="11">
        <f t="shared" si="210"/>
        <v>519913000</v>
      </c>
      <c r="V447" s="11">
        <f t="shared" si="195"/>
        <v>0</v>
      </c>
      <c r="W447" s="11">
        <f t="shared" si="186"/>
        <v>519913000</v>
      </c>
    </row>
    <row r="448" spans="1:23" s="57" customFormat="1" ht="36" customHeight="1">
      <c r="A448" s="40" t="s">
        <v>590</v>
      </c>
      <c r="B448" s="41" t="s">
        <v>467</v>
      </c>
      <c r="C448" s="42">
        <v>8085531</v>
      </c>
      <c r="D448" s="116">
        <v>87500000</v>
      </c>
      <c r="E448" s="33"/>
      <c r="F448" s="33"/>
      <c r="G448" s="33"/>
      <c r="H448" s="33"/>
      <c r="I448" s="33"/>
      <c r="J448" s="20">
        <f t="shared" si="207"/>
        <v>0</v>
      </c>
      <c r="K448" s="33"/>
      <c r="L448" s="33"/>
      <c r="M448" s="33"/>
      <c r="N448" s="20">
        <f t="shared" si="185"/>
        <v>0</v>
      </c>
      <c r="O448" s="46">
        <v>87500000</v>
      </c>
      <c r="P448" s="11">
        <f t="shared" si="209"/>
        <v>87500000</v>
      </c>
      <c r="Q448" s="46">
        <v>87500000</v>
      </c>
      <c r="R448" s="33"/>
      <c r="S448" s="33"/>
      <c r="T448" s="11">
        <f t="shared" si="206"/>
        <v>0</v>
      </c>
      <c r="U448" s="11">
        <f t="shared" si="210"/>
        <v>87500000</v>
      </c>
      <c r="V448" s="11">
        <f t="shared" si="195"/>
        <v>0</v>
      </c>
      <c r="W448" s="11">
        <f t="shared" si="186"/>
        <v>87500000</v>
      </c>
    </row>
    <row r="449" spans="1:23" s="141" customFormat="1" ht="36" customHeight="1">
      <c r="A449" s="134" t="s">
        <v>591</v>
      </c>
      <c r="B449" s="135" t="s">
        <v>592</v>
      </c>
      <c r="C449" s="136">
        <v>8120775</v>
      </c>
      <c r="D449" s="137">
        <v>800000000</v>
      </c>
      <c r="E449" s="138"/>
      <c r="F449" s="138"/>
      <c r="G449" s="138"/>
      <c r="H449" s="138"/>
      <c r="I449" s="138"/>
      <c r="J449" s="132">
        <f t="shared" si="207"/>
        <v>0</v>
      </c>
      <c r="K449" s="138"/>
      <c r="L449" s="138"/>
      <c r="M449" s="138"/>
      <c r="N449" s="132">
        <f t="shared" si="185"/>
        <v>0</v>
      </c>
      <c r="O449" s="139">
        <v>800000000</v>
      </c>
      <c r="P449" s="131">
        <f t="shared" si="209"/>
        <v>75582000</v>
      </c>
      <c r="Q449" s="139">
        <v>75582000</v>
      </c>
      <c r="R449" s="138"/>
      <c r="S449" s="140">
        <v>724418000</v>
      </c>
      <c r="T449" s="131">
        <f t="shared" si="206"/>
        <v>0</v>
      </c>
      <c r="U449" s="131">
        <f t="shared" si="210"/>
        <v>75582000</v>
      </c>
      <c r="V449" s="131">
        <f t="shared" si="195"/>
        <v>0</v>
      </c>
      <c r="W449" s="131">
        <f t="shared" si="186"/>
        <v>75582000</v>
      </c>
    </row>
    <row r="450" spans="1:23" s="57" customFormat="1" ht="36" customHeight="1">
      <c r="A450" s="37">
        <v>4</v>
      </c>
      <c r="B450" s="36" t="s">
        <v>518</v>
      </c>
      <c r="C450" s="38"/>
      <c r="D450" s="114">
        <f>SUM(D451:D457)</f>
        <v>131269000</v>
      </c>
      <c r="E450" s="39">
        <f>SUM(E451:E457)</f>
        <v>0</v>
      </c>
      <c r="F450" s="39">
        <f t="shared" ref="F450:S450" si="212">SUM(F451:F457)</f>
        <v>0</v>
      </c>
      <c r="G450" s="39">
        <f t="shared" si="212"/>
        <v>0</v>
      </c>
      <c r="H450" s="39">
        <f t="shared" si="212"/>
        <v>0</v>
      </c>
      <c r="I450" s="39">
        <f t="shared" si="212"/>
        <v>0</v>
      </c>
      <c r="J450" s="20">
        <f t="shared" si="207"/>
        <v>0</v>
      </c>
      <c r="K450" s="39">
        <f t="shared" si="212"/>
        <v>0</v>
      </c>
      <c r="L450" s="39">
        <f t="shared" si="212"/>
        <v>0</v>
      </c>
      <c r="M450" s="39">
        <f t="shared" si="212"/>
        <v>0</v>
      </c>
      <c r="N450" s="20">
        <f t="shared" si="185"/>
        <v>0</v>
      </c>
      <c r="O450" s="39">
        <f t="shared" si="212"/>
        <v>131269000</v>
      </c>
      <c r="P450" s="20">
        <f t="shared" si="209"/>
        <v>131269000</v>
      </c>
      <c r="Q450" s="39">
        <f t="shared" si="212"/>
        <v>131269000</v>
      </c>
      <c r="R450" s="39">
        <f t="shared" si="212"/>
        <v>0</v>
      </c>
      <c r="S450" s="39">
        <f t="shared" si="212"/>
        <v>0</v>
      </c>
      <c r="T450" s="20">
        <f t="shared" si="206"/>
        <v>0</v>
      </c>
      <c r="U450" s="20">
        <f t="shared" si="210"/>
        <v>131269000</v>
      </c>
      <c r="V450" s="20">
        <f t="shared" si="195"/>
        <v>0</v>
      </c>
      <c r="W450" s="20">
        <f t="shared" si="186"/>
        <v>131269000</v>
      </c>
    </row>
    <row r="451" spans="1:23" s="57" customFormat="1" ht="36" customHeight="1">
      <c r="A451" s="40" t="s">
        <v>593</v>
      </c>
      <c r="B451" s="47" t="s">
        <v>519</v>
      </c>
      <c r="C451" s="42">
        <v>8104266</v>
      </c>
      <c r="D451" s="115">
        <v>54712000</v>
      </c>
      <c r="E451" s="43"/>
      <c r="F451" s="44"/>
      <c r="G451" s="43"/>
      <c r="H451" s="43"/>
      <c r="I451" s="43"/>
      <c r="J451" s="20">
        <f t="shared" si="207"/>
        <v>0</v>
      </c>
      <c r="K451" s="43"/>
      <c r="L451" s="43"/>
      <c r="M451" s="43"/>
      <c r="N451" s="20">
        <f t="shared" ref="N451:N489" si="213">I451-J451-M451</f>
        <v>0</v>
      </c>
      <c r="O451" s="45">
        <v>54712000</v>
      </c>
      <c r="P451" s="11">
        <f t="shared" si="209"/>
        <v>54712000</v>
      </c>
      <c r="Q451" s="45">
        <v>54712000</v>
      </c>
      <c r="R451" s="43"/>
      <c r="S451" s="43"/>
      <c r="T451" s="11">
        <f t="shared" si="206"/>
        <v>0</v>
      </c>
      <c r="U451" s="11">
        <f t="shared" si="210"/>
        <v>54712000</v>
      </c>
      <c r="V451" s="11">
        <f t="shared" si="195"/>
        <v>0</v>
      </c>
      <c r="W451" s="11">
        <f t="shared" ref="W451:W489" si="214">E451+J451+P451</f>
        <v>54712000</v>
      </c>
    </row>
    <row r="452" spans="1:23" s="57" customFormat="1" ht="36" customHeight="1">
      <c r="A452" s="40" t="s">
        <v>594</v>
      </c>
      <c r="B452" s="47" t="s">
        <v>520</v>
      </c>
      <c r="C452" s="42">
        <v>8104270</v>
      </c>
      <c r="D452" s="115">
        <v>7275000</v>
      </c>
      <c r="E452" s="43"/>
      <c r="F452" s="44"/>
      <c r="G452" s="43"/>
      <c r="H452" s="43"/>
      <c r="I452" s="43"/>
      <c r="J452" s="20">
        <f t="shared" si="207"/>
        <v>0</v>
      </c>
      <c r="K452" s="43"/>
      <c r="L452" s="43"/>
      <c r="M452" s="43"/>
      <c r="N452" s="20">
        <f t="shared" si="213"/>
        <v>0</v>
      </c>
      <c r="O452" s="45">
        <v>7275000</v>
      </c>
      <c r="P452" s="11">
        <f t="shared" si="209"/>
        <v>7275000</v>
      </c>
      <c r="Q452" s="43">
        <v>7275000</v>
      </c>
      <c r="R452" s="43"/>
      <c r="S452" s="43"/>
      <c r="T452" s="11">
        <f t="shared" si="206"/>
        <v>0</v>
      </c>
      <c r="U452" s="11">
        <f t="shared" si="210"/>
        <v>7275000</v>
      </c>
      <c r="V452" s="11">
        <f t="shared" si="195"/>
        <v>0</v>
      </c>
      <c r="W452" s="11">
        <f t="shared" si="214"/>
        <v>7275000</v>
      </c>
    </row>
    <row r="453" spans="1:23" s="57" customFormat="1" ht="36" customHeight="1">
      <c r="A453" s="40" t="s">
        <v>595</v>
      </c>
      <c r="B453" s="41" t="s">
        <v>521</v>
      </c>
      <c r="C453" s="42">
        <v>8122167</v>
      </c>
      <c r="D453" s="115">
        <v>6222000</v>
      </c>
      <c r="E453" s="43"/>
      <c r="F453" s="44"/>
      <c r="G453" s="43"/>
      <c r="H453" s="43"/>
      <c r="I453" s="43"/>
      <c r="J453" s="20">
        <f t="shared" si="207"/>
        <v>0</v>
      </c>
      <c r="K453" s="43"/>
      <c r="L453" s="43"/>
      <c r="M453" s="43"/>
      <c r="N453" s="20">
        <f t="shared" si="213"/>
        <v>0</v>
      </c>
      <c r="O453" s="45">
        <v>6222000</v>
      </c>
      <c r="P453" s="11">
        <f t="shared" si="209"/>
        <v>6222000</v>
      </c>
      <c r="Q453" s="43">
        <v>6222000</v>
      </c>
      <c r="R453" s="43"/>
      <c r="S453" s="43"/>
      <c r="T453" s="11">
        <f t="shared" si="206"/>
        <v>0</v>
      </c>
      <c r="U453" s="11">
        <f t="shared" si="210"/>
        <v>6222000</v>
      </c>
      <c r="V453" s="11">
        <f t="shared" si="195"/>
        <v>0</v>
      </c>
      <c r="W453" s="11">
        <f t="shared" si="214"/>
        <v>6222000</v>
      </c>
    </row>
    <row r="454" spans="1:23" s="57" customFormat="1" ht="36" customHeight="1">
      <c r="A454" s="40" t="s">
        <v>596</v>
      </c>
      <c r="B454" s="41" t="s">
        <v>522</v>
      </c>
      <c r="C454" s="42">
        <v>8122168</v>
      </c>
      <c r="D454" s="115">
        <v>12444000</v>
      </c>
      <c r="E454" s="43"/>
      <c r="F454" s="44"/>
      <c r="G454" s="43"/>
      <c r="H454" s="43"/>
      <c r="I454" s="43"/>
      <c r="J454" s="20">
        <f t="shared" si="207"/>
        <v>0</v>
      </c>
      <c r="K454" s="43"/>
      <c r="L454" s="43"/>
      <c r="M454" s="43"/>
      <c r="N454" s="20">
        <f t="shared" si="213"/>
        <v>0</v>
      </c>
      <c r="O454" s="45">
        <v>12444000</v>
      </c>
      <c r="P454" s="11">
        <f t="shared" si="209"/>
        <v>12444000</v>
      </c>
      <c r="Q454" s="43">
        <v>12444000</v>
      </c>
      <c r="R454" s="43"/>
      <c r="S454" s="43"/>
      <c r="T454" s="11">
        <f t="shared" si="206"/>
        <v>0</v>
      </c>
      <c r="U454" s="11">
        <f t="shared" si="210"/>
        <v>12444000</v>
      </c>
      <c r="V454" s="11">
        <f t="shared" si="195"/>
        <v>0</v>
      </c>
      <c r="W454" s="11">
        <f t="shared" si="214"/>
        <v>12444000</v>
      </c>
    </row>
    <row r="455" spans="1:23" s="57" customFormat="1" ht="36" customHeight="1">
      <c r="A455" s="40" t="s">
        <v>597</v>
      </c>
      <c r="B455" s="41" t="s">
        <v>523</v>
      </c>
      <c r="C455" s="42">
        <v>8122169</v>
      </c>
      <c r="D455" s="115">
        <v>4148000</v>
      </c>
      <c r="E455" s="43"/>
      <c r="F455" s="44"/>
      <c r="G455" s="43"/>
      <c r="H455" s="43"/>
      <c r="I455" s="43"/>
      <c r="J455" s="20">
        <f t="shared" si="207"/>
        <v>0</v>
      </c>
      <c r="K455" s="43"/>
      <c r="L455" s="43"/>
      <c r="M455" s="43"/>
      <c r="N455" s="20">
        <f t="shared" si="213"/>
        <v>0</v>
      </c>
      <c r="O455" s="45">
        <v>4148000</v>
      </c>
      <c r="P455" s="11">
        <f t="shared" si="209"/>
        <v>4148000</v>
      </c>
      <c r="Q455" s="43">
        <v>4148000</v>
      </c>
      <c r="R455" s="43"/>
      <c r="S455" s="43"/>
      <c r="T455" s="11">
        <f t="shared" si="206"/>
        <v>0</v>
      </c>
      <c r="U455" s="11">
        <f t="shared" si="210"/>
        <v>4148000</v>
      </c>
      <c r="V455" s="11">
        <f t="shared" si="195"/>
        <v>0</v>
      </c>
      <c r="W455" s="11">
        <f t="shared" si="214"/>
        <v>4148000</v>
      </c>
    </row>
    <row r="456" spans="1:23" s="57" customFormat="1" ht="36" customHeight="1">
      <c r="A456" s="40" t="s">
        <v>598</v>
      </c>
      <c r="B456" s="41" t="s">
        <v>524</v>
      </c>
      <c r="C456" s="42">
        <v>8122170</v>
      </c>
      <c r="D456" s="115">
        <v>20600000</v>
      </c>
      <c r="E456" s="43"/>
      <c r="F456" s="44"/>
      <c r="G456" s="43"/>
      <c r="H456" s="43"/>
      <c r="I456" s="43"/>
      <c r="J456" s="20">
        <f t="shared" si="207"/>
        <v>0</v>
      </c>
      <c r="K456" s="43"/>
      <c r="L456" s="43"/>
      <c r="M456" s="43"/>
      <c r="N456" s="20">
        <f t="shared" si="213"/>
        <v>0</v>
      </c>
      <c r="O456" s="45">
        <v>20600000</v>
      </c>
      <c r="P456" s="11">
        <f t="shared" si="209"/>
        <v>20600000</v>
      </c>
      <c r="Q456" s="45">
        <v>20600000</v>
      </c>
      <c r="R456" s="43"/>
      <c r="S456" s="43"/>
      <c r="T456" s="11">
        <f t="shared" si="206"/>
        <v>0</v>
      </c>
      <c r="U456" s="11">
        <f t="shared" si="210"/>
        <v>20600000</v>
      </c>
      <c r="V456" s="11">
        <f t="shared" si="195"/>
        <v>0</v>
      </c>
      <c r="W456" s="11">
        <f t="shared" si="214"/>
        <v>20600000</v>
      </c>
    </row>
    <row r="457" spans="1:23" s="57" customFormat="1" ht="36" customHeight="1">
      <c r="A457" s="40" t="s">
        <v>599</v>
      </c>
      <c r="B457" s="41" t="s">
        <v>525</v>
      </c>
      <c r="C457" s="42">
        <v>8122171</v>
      </c>
      <c r="D457" s="115">
        <v>25868000</v>
      </c>
      <c r="E457" s="43"/>
      <c r="F457" s="44"/>
      <c r="G457" s="43"/>
      <c r="H457" s="43"/>
      <c r="I457" s="43"/>
      <c r="J457" s="20">
        <f t="shared" si="207"/>
        <v>0</v>
      </c>
      <c r="K457" s="43"/>
      <c r="L457" s="43"/>
      <c r="M457" s="43"/>
      <c r="N457" s="20">
        <f t="shared" si="213"/>
        <v>0</v>
      </c>
      <c r="O457" s="45">
        <v>25868000</v>
      </c>
      <c r="P457" s="11">
        <f t="shared" si="209"/>
        <v>25868000</v>
      </c>
      <c r="Q457" s="43">
        <v>25868000</v>
      </c>
      <c r="R457" s="43"/>
      <c r="S457" s="43"/>
      <c r="T457" s="11">
        <f t="shared" si="206"/>
        <v>0</v>
      </c>
      <c r="U457" s="11">
        <f t="shared" si="210"/>
        <v>25868000</v>
      </c>
      <c r="V457" s="11">
        <f t="shared" si="195"/>
        <v>0</v>
      </c>
      <c r="W457" s="11">
        <f t="shared" si="214"/>
        <v>25868000</v>
      </c>
    </row>
    <row r="458" spans="1:23" s="57" customFormat="1" ht="36" customHeight="1">
      <c r="A458" s="37">
        <v>5</v>
      </c>
      <c r="B458" s="36" t="s">
        <v>461</v>
      </c>
      <c r="C458" s="38"/>
      <c r="D458" s="114">
        <f>SUM(D459:D476)</f>
        <v>524917000</v>
      </c>
      <c r="E458" s="39">
        <f>SUM(E459:E476)</f>
        <v>0</v>
      </c>
      <c r="F458" s="39">
        <f t="shared" ref="F458:S458" si="215">SUM(F459:F476)</f>
        <v>0</v>
      </c>
      <c r="G458" s="39">
        <f t="shared" si="215"/>
        <v>0</v>
      </c>
      <c r="H458" s="39">
        <f t="shared" si="215"/>
        <v>0</v>
      </c>
      <c r="I458" s="39">
        <f t="shared" si="215"/>
        <v>0</v>
      </c>
      <c r="J458" s="20">
        <f t="shared" si="207"/>
        <v>0</v>
      </c>
      <c r="K458" s="39">
        <f t="shared" si="215"/>
        <v>0</v>
      </c>
      <c r="L458" s="39">
        <f t="shared" si="215"/>
        <v>0</v>
      </c>
      <c r="M458" s="39">
        <f t="shared" si="215"/>
        <v>0</v>
      </c>
      <c r="N458" s="20">
        <f t="shared" si="213"/>
        <v>0</v>
      </c>
      <c r="O458" s="39">
        <f t="shared" si="215"/>
        <v>524917000</v>
      </c>
      <c r="P458" s="20">
        <f t="shared" si="209"/>
        <v>524917000</v>
      </c>
      <c r="Q458" s="39">
        <f t="shared" si="215"/>
        <v>524917000</v>
      </c>
      <c r="R458" s="39">
        <f t="shared" si="215"/>
        <v>0</v>
      </c>
      <c r="S458" s="39">
        <f t="shared" si="215"/>
        <v>0</v>
      </c>
      <c r="T458" s="20">
        <f t="shared" si="206"/>
        <v>0</v>
      </c>
      <c r="U458" s="20">
        <f t="shared" si="210"/>
        <v>524917000</v>
      </c>
      <c r="V458" s="20">
        <f t="shared" si="195"/>
        <v>0</v>
      </c>
      <c r="W458" s="20">
        <f t="shared" si="214"/>
        <v>524917000</v>
      </c>
    </row>
    <row r="459" spans="1:23" s="57" customFormat="1" ht="36" customHeight="1">
      <c r="A459" s="40" t="s">
        <v>600</v>
      </c>
      <c r="B459" s="41" t="s">
        <v>526</v>
      </c>
      <c r="C459" s="42">
        <v>8102258</v>
      </c>
      <c r="D459" s="115">
        <v>20736000</v>
      </c>
      <c r="E459" s="43"/>
      <c r="F459" s="44"/>
      <c r="G459" s="43"/>
      <c r="H459" s="43"/>
      <c r="I459" s="43"/>
      <c r="J459" s="20">
        <f t="shared" si="207"/>
        <v>0</v>
      </c>
      <c r="K459" s="43"/>
      <c r="L459" s="43"/>
      <c r="M459" s="43"/>
      <c r="N459" s="20">
        <f t="shared" si="213"/>
        <v>0</v>
      </c>
      <c r="O459" s="45">
        <v>20736000</v>
      </c>
      <c r="P459" s="11">
        <f t="shared" si="209"/>
        <v>20736000</v>
      </c>
      <c r="Q459" s="43">
        <v>20736000</v>
      </c>
      <c r="R459" s="43"/>
      <c r="S459" s="43"/>
      <c r="T459" s="11">
        <f t="shared" si="206"/>
        <v>0</v>
      </c>
      <c r="U459" s="11">
        <f t="shared" si="210"/>
        <v>20736000</v>
      </c>
      <c r="V459" s="11">
        <f t="shared" si="195"/>
        <v>0</v>
      </c>
      <c r="W459" s="11">
        <f t="shared" si="214"/>
        <v>20736000</v>
      </c>
    </row>
    <row r="460" spans="1:23" s="57" customFormat="1" ht="36" customHeight="1">
      <c r="A460" s="40" t="s">
        <v>601</v>
      </c>
      <c r="B460" s="41" t="s">
        <v>528</v>
      </c>
      <c r="C460" s="42">
        <v>8102306</v>
      </c>
      <c r="D460" s="115">
        <v>54367000</v>
      </c>
      <c r="E460" s="43"/>
      <c r="F460" s="44"/>
      <c r="G460" s="43"/>
      <c r="H460" s="43"/>
      <c r="I460" s="43"/>
      <c r="J460" s="20">
        <f t="shared" si="207"/>
        <v>0</v>
      </c>
      <c r="K460" s="43"/>
      <c r="L460" s="43"/>
      <c r="M460" s="43"/>
      <c r="N460" s="20">
        <f t="shared" si="213"/>
        <v>0</v>
      </c>
      <c r="O460" s="45">
        <v>54367000</v>
      </c>
      <c r="P460" s="11">
        <f t="shared" si="209"/>
        <v>54367000</v>
      </c>
      <c r="Q460" s="43">
        <v>54367000</v>
      </c>
      <c r="R460" s="43"/>
      <c r="S460" s="43"/>
      <c r="T460" s="11">
        <f t="shared" si="206"/>
        <v>0</v>
      </c>
      <c r="U460" s="11">
        <f t="shared" si="210"/>
        <v>54367000</v>
      </c>
      <c r="V460" s="11">
        <f t="shared" si="195"/>
        <v>0</v>
      </c>
      <c r="W460" s="11">
        <f t="shared" si="214"/>
        <v>54367000</v>
      </c>
    </row>
    <row r="461" spans="1:23" s="57" customFormat="1" ht="36" customHeight="1">
      <c r="A461" s="40" t="s">
        <v>602</v>
      </c>
      <c r="B461" s="41" t="s">
        <v>530</v>
      </c>
      <c r="C461" s="42">
        <v>8102309</v>
      </c>
      <c r="D461" s="115">
        <v>10820000</v>
      </c>
      <c r="E461" s="43"/>
      <c r="F461" s="44"/>
      <c r="G461" s="43"/>
      <c r="H461" s="43"/>
      <c r="I461" s="43"/>
      <c r="J461" s="20">
        <f t="shared" si="207"/>
        <v>0</v>
      </c>
      <c r="K461" s="43"/>
      <c r="L461" s="43"/>
      <c r="M461" s="43"/>
      <c r="N461" s="20">
        <f t="shared" si="213"/>
        <v>0</v>
      </c>
      <c r="O461" s="45">
        <v>10820000</v>
      </c>
      <c r="P461" s="11">
        <f t="shared" si="209"/>
        <v>10820000</v>
      </c>
      <c r="Q461" s="43">
        <v>10820000</v>
      </c>
      <c r="R461" s="43"/>
      <c r="S461" s="43"/>
      <c r="T461" s="11">
        <f t="shared" si="206"/>
        <v>0</v>
      </c>
      <c r="U461" s="11">
        <f t="shared" si="210"/>
        <v>10820000</v>
      </c>
      <c r="V461" s="11">
        <f t="shared" si="195"/>
        <v>0</v>
      </c>
      <c r="W461" s="11">
        <f t="shared" si="214"/>
        <v>10820000</v>
      </c>
    </row>
    <row r="462" spans="1:23" s="57" customFormat="1" ht="36" customHeight="1">
      <c r="A462" s="40" t="s">
        <v>603</v>
      </c>
      <c r="B462" s="41" t="s">
        <v>532</v>
      </c>
      <c r="C462" s="42">
        <v>8102310</v>
      </c>
      <c r="D462" s="115">
        <v>21094000</v>
      </c>
      <c r="E462" s="43"/>
      <c r="F462" s="44"/>
      <c r="G462" s="43"/>
      <c r="H462" s="43"/>
      <c r="I462" s="43"/>
      <c r="J462" s="20">
        <f t="shared" si="207"/>
        <v>0</v>
      </c>
      <c r="K462" s="43"/>
      <c r="L462" s="43"/>
      <c r="M462" s="43"/>
      <c r="N462" s="20">
        <f t="shared" si="213"/>
        <v>0</v>
      </c>
      <c r="O462" s="45">
        <v>21094000</v>
      </c>
      <c r="P462" s="11">
        <f t="shared" si="209"/>
        <v>21094000</v>
      </c>
      <c r="Q462" s="43">
        <v>21094000</v>
      </c>
      <c r="R462" s="43"/>
      <c r="S462" s="43"/>
      <c r="T462" s="11">
        <f t="shared" si="206"/>
        <v>0</v>
      </c>
      <c r="U462" s="11">
        <f t="shared" si="210"/>
        <v>21094000</v>
      </c>
      <c r="V462" s="11">
        <f t="shared" si="195"/>
        <v>0</v>
      </c>
      <c r="W462" s="11">
        <f t="shared" si="214"/>
        <v>21094000</v>
      </c>
    </row>
    <row r="463" spans="1:23" s="57" customFormat="1" ht="36" customHeight="1">
      <c r="A463" s="40" t="s">
        <v>604</v>
      </c>
      <c r="B463" s="41" t="s">
        <v>534</v>
      </c>
      <c r="C463" s="42">
        <v>8102311</v>
      </c>
      <c r="D463" s="115">
        <v>15892000</v>
      </c>
      <c r="E463" s="43"/>
      <c r="F463" s="44"/>
      <c r="G463" s="43"/>
      <c r="H463" s="43"/>
      <c r="I463" s="43"/>
      <c r="J463" s="20">
        <f t="shared" si="207"/>
        <v>0</v>
      </c>
      <c r="K463" s="43"/>
      <c r="L463" s="43"/>
      <c r="M463" s="43"/>
      <c r="N463" s="20">
        <f t="shared" si="213"/>
        <v>0</v>
      </c>
      <c r="O463" s="45">
        <v>15892000</v>
      </c>
      <c r="P463" s="11">
        <f t="shared" si="209"/>
        <v>15892000</v>
      </c>
      <c r="Q463" s="43">
        <v>15892000</v>
      </c>
      <c r="R463" s="43"/>
      <c r="S463" s="43"/>
      <c r="T463" s="11">
        <f t="shared" si="206"/>
        <v>0</v>
      </c>
      <c r="U463" s="11">
        <f t="shared" si="210"/>
        <v>15892000</v>
      </c>
      <c r="V463" s="11">
        <f t="shared" si="195"/>
        <v>0</v>
      </c>
      <c r="W463" s="11">
        <f t="shared" si="214"/>
        <v>15892000</v>
      </c>
    </row>
    <row r="464" spans="1:23" s="57" customFormat="1" ht="36" customHeight="1">
      <c r="A464" s="40" t="s">
        <v>605</v>
      </c>
      <c r="B464" s="41" t="s">
        <v>536</v>
      </c>
      <c r="C464" s="42">
        <v>8102312</v>
      </c>
      <c r="D464" s="115">
        <v>75742000</v>
      </c>
      <c r="E464" s="43"/>
      <c r="F464" s="44"/>
      <c r="G464" s="43"/>
      <c r="H464" s="43"/>
      <c r="I464" s="43"/>
      <c r="J464" s="20">
        <f t="shared" si="207"/>
        <v>0</v>
      </c>
      <c r="K464" s="43"/>
      <c r="L464" s="43"/>
      <c r="M464" s="43"/>
      <c r="N464" s="20">
        <f t="shared" si="213"/>
        <v>0</v>
      </c>
      <c r="O464" s="45">
        <v>75742000</v>
      </c>
      <c r="P464" s="11">
        <f t="shared" si="209"/>
        <v>75742000</v>
      </c>
      <c r="Q464" s="43">
        <v>75742000</v>
      </c>
      <c r="R464" s="43"/>
      <c r="S464" s="43"/>
      <c r="T464" s="11">
        <f t="shared" si="206"/>
        <v>0</v>
      </c>
      <c r="U464" s="11">
        <f t="shared" si="210"/>
        <v>75742000</v>
      </c>
      <c r="V464" s="11">
        <f t="shared" si="195"/>
        <v>0</v>
      </c>
      <c r="W464" s="11">
        <f t="shared" si="214"/>
        <v>75742000</v>
      </c>
    </row>
    <row r="465" spans="1:23" s="57" customFormat="1" ht="36" customHeight="1">
      <c r="A465" s="40" t="s">
        <v>606</v>
      </c>
      <c r="B465" s="41" t="s">
        <v>538</v>
      </c>
      <c r="C465" s="42">
        <v>8102321</v>
      </c>
      <c r="D465" s="115">
        <v>10547000</v>
      </c>
      <c r="E465" s="43"/>
      <c r="F465" s="44"/>
      <c r="G465" s="43"/>
      <c r="H465" s="43"/>
      <c r="I465" s="43"/>
      <c r="J465" s="20">
        <f t="shared" si="207"/>
        <v>0</v>
      </c>
      <c r="K465" s="43"/>
      <c r="L465" s="43"/>
      <c r="M465" s="43"/>
      <c r="N465" s="20">
        <f t="shared" si="213"/>
        <v>0</v>
      </c>
      <c r="O465" s="45">
        <v>10547000</v>
      </c>
      <c r="P465" s="11">
        <f t="shared" si="209"/>
        <v>10547000</v>
      </c>
      <c r="Q465" s="43">
        <v>10547000</v>
      </c>
      <c r="R465" s="43"/>
      <c r="S465" s="43"/>
      <c r="T465" s="11">
        <f t="shared" si="206"/>
        <v>0</v>
      </c>
      <c r="U465" s="11">
        <f t="shared" si="210"/>
        <v>10547000</v>
      </c>
      <c r="V465" s="11">
        <f t="shared" si="195"/>
        <v>0</v>
      </c>
      <c r="W465" s="11">
        <f t="shared" si="214"/>
        <v>10547000</v>
      </c>
    </row>
    <row r="466" spans="1:23" s="57" customFormat="1" ht="36" customHeight="1">
      <c r="A466" s="40" t="s">
        <v>607</v>
      </c>
      <c r="B466" s="41" t="s">
        <v>540</v>
      </c>
      <c r="C466" s="42">
        <v>8102322</v>
      </c>
      <c r="D466" s="115">
        <v>21094000</v>
      </c>
      <c r="E466" s="43"/>
      <c r="F466" s="44"/>
      <c r="G466" s="43"/>
      <c r="H466" s="43"/>
      <c r="I466" s="43"/>
      <c r="J466" s="20">
        <f t="shared" si="207"/>
        <v>0</v>
      </c>
      <c r="K466" s="43"/>
      <c r="L466" s="43"/>
      <c r="M466" s="43"/>
      <c r="N466" s="20">
        <f t="shared" si="213"/>
        <v>0</v>
      </c>
      <c r="O466" s="45">
        <v>21094000</v>
      </c>
      <c r="P466" s="11">
        <f t="shared" si="209"/>
        <v>21094000</v>
      </c>
      <c r="Q466" s="43">
        <v>21094000</v>
      </c>
      <c r="R466" s="43"/>
      <c r="S466" s="43"/>
      <c r="T466" s="11">
        <f t="shared" si="206"/>
        <v>0</v>
      </c>
      <c r="U466" s="11">
        <f t="shared" si="210"/>
        <v>21094000</v>
      </c>
      <c r="V466" s="11">
        <f t="shared" si="195"/>
        <v>0</v>
      </c>
      <c r="W466" s="11">
        <f t="shared" si="214"/>
        <v>21094000</v>
      </c>
    </row>
    <row r="467" spans="1:23" s="57" customFormat="1" ht="36" customHeight="1">
      <c r="A467" s="40" t="s">
        <v>608</v>
      </c>
      <c r="B467" s="41" t="s">
        <v>542</v>
      </c>
      <c r="C467" s="42">
        <v>8102401</v>
      </c>
      <c r="D467" s="115">
        <v>22087000</v>
      </c>
      <c r="E467" s="43"/>
      <c r="F467" s="44"/>
      <c r="G467" s="43"/>
      <c r="H467" s="43"/>
      <c r="I467" s="43"/>
      <c r="J467" s="20">
        <f t="shared" si="207"/>
        <v>0</v>
      </c>
      <c r="K467" s="43"/>
      <c r="L467" s="43"/>
      <c r="M467" s="43"/>
      <c r="N467" s="20">
        <f t="shared" si="213"/>
        <v>0</v>
      </c>
      <c r="O467" s="45">
        <v>22087000</v>
      </c>
      <c r="P467" s="11">
        <f t="shared" si="209"/>
        <v>22087000</v>
      </c>
      <c r="Q467" s="43">
        <v>22087000</v>
      </c>
      <c r="R467" s="43"/>
      <c r="S467" s="43"/>
      <c r="T467" s="11">
        <f t="shared" si="206"/>
        <v>0</v>
      </c>
      <c r="U467" s="11">
        <f t="shared" si="210"/>
        <v>22087000</v>
      </c>
      <c r="V467" s="11">
        <f t="shared" si="195"/>
        <v>0</v>
      </c>
      <c r="W467" s="11">
        <f t="shared" si="214"/>
        <v>22087000</v>
      </c>
    </row>
    <row r="468" spans="1:23" s="57" customFormat="1" ht="36" customHeight="1">
      <c r="A468" s="40" t="s">
        <v>609</v>
      </c>
      <c r="B468" s="41" t="s">
        <v>544</v>
      </c>
      <c r="C468" s="42">
        <v>8102402</v>
      </c>
      <c r="D468" s="115">
        <v>20736000</v>
      </c>
      <c r="E468" s="43"/>
      <c r="F468" s="44"/>
      <c r="G468" s="43"/>
      <c r="H468" s="43"/>
      <c r="I468" s="43"/>
      <c r="J468" s="20">
        <f t="shared" si="207"/>
        <v>0</v>
      </c>
      <c r="K468" s="43"/>
      <c r="L468" s="43"/>
      <c r="M468" s="43"/>
      <c r="N468" s="20">
        <f t="shared" si="213"/>
        <v>0</v>
      </c>
      <c r="O468" s="45">
        <v>20736000</v>
      </c>
      <c r="P468" s="11">
        <f t="shared" si="209"/>
        <v>20736000</v>
      </c>
      <c r="Q468" s="43">
        <v>20736000</v>
      </c>
      <c r="R468" s="43"/>
      <c r="S468" s="43"/>
      <c r="T468" s="11">
        <f t="shared" si="206"/>
        <v>0</v>
      </c>
      <c r="U468" s="11">
        <f t="shared" si="210"/>
        <v>20736000</v>
      </c>
      <c r="V468" s="11">
        <f t="shared" ref="V468:V489" si="216">F468-G468-H468+L468+R468</f>
        <v>0</v>
      </c>
      <c r="W468" s="11">
        <f t="shared" si="214"/>
        <v>20736000</v>
      </c>
    </row>
    <row r="469" spans="1:23" s="57" customFormat="1" ht="36" customHeight="1">
      <c r="A469" s="40" t="s">
        <v>610</v>
      </c>
      <c r="B469" s="41" t="s">
        <v>546</v>
      </c>
      <c r="C469" s="42">
        <v>8102403</v>
      </c>
      <c r="D469" s="115">
        <v>23804000</v>
      </c>
      <c r="E469" s="43"/>
      <c r="F469" s="44"/>
      <c r="G469" s="43"/>
      <c r="H469" s="43"/>
      <c r="I469" s="43"/>
      <c r="J469" s="20">
        <f t="shared" si="207"/>
        <v>0</v>
      </c>
      <c r="K469" s="43"/>
      <c r="L469" s="43"/>
      <c r="M469" s="43"/>
      <c r="N469" s="20">
        <f t="shared" si="213"/>
        <v>0</v>
      </c>
      <c r="O469" s="45">
        <v>23804000</v>
      </c>
      <c r="P469" s="11">
        <f t="shared" si="209"/>
        <v>23804000</v>
      </c>
      <c r="Q469" s="43">
        <v>23804000</v>
      </c>
      <c r="R469" s="43"/>
      <c r="S469" s="43"/>
      <c r="T469" s="11">
        <f t="shared" si="206"/>
        <v>0</v>
      </c>
      <c r="U469" s="11">
        <f t="shared" si="210"/>
        <v>23804000</v>
      </c>
      <c r="V469" s="11">
        <f t="shared" si="216"/>
        <v>0</v>
      </c>
      <c r="W469" s="11">
        <f t="shared" si="214"/>
        <v>23804000</v>
      </c>
    </row>
    <row r="470" spans="1:23" s="57" customFormat="1" ht="36" customHeight="1">
      <c r="A470" s="40" t="s">
        <v>611</v>
      </c>
      <c r="B470" s="41" t="s">
        <v>548</v>
      </c>
      <c r="C470" s="42">
        <v>8102404</v>
      </c>
      <c r="D470" s="115">
        <v>33542000</v>
      </c>
      <c r="E470" s="43"/>
      <c r="F470" s="44"/>
      <c r="G470" s="43"/>
      <c r="H470" s="43"/>
      <c r="I470" s="43"/>
      <c r="J470" s="20">
        <f t="shared" si="207"/>
        <v>0</v>
      </c>
      <c r="K470" s="43"/>
      <c r="L470" s="43"/>
      <c r="M470" s="43"/>
      <c r="N470" s="20">
        <f t="shared" si="213"/>
        <v>0</v>
      </c>
      <c r="O470" s="45">
        <v>33542000</v>
      </c>
      <c r="P470" s="11">
        <f t="shared" si="209"/>
        <v>33542000</v>
      </c>
      <c r="Q470" s="43">
        <v>33542000</v>
      </c>
      <c r="R470" s="43"/>
      <c r="S470" s="43"/>
      <c r="T470" s="11">
        <f t="shared" si="206"/>
        <v>0</v>
      </c>
      <c r="U470" s="11">
        <f t="shared" si="210"/>
        <v>33542000</v>
      </c>
      <c r="V470" s="11">
        <f t="shared" si="216"/>
        <v>0</v>
      </c>
      <c r="W470" s="11">
        <f t="shared" si="214"/>
        <v>33542000</v>
      </c>
    </row>
    <row r="471" spans="1:23" s="57" customFormat="1" ht="36" customHeight="1">
      <c r="A471" s="40" t="s">
        <v>612</v>
      </c>
      <c r="B471" s="41" t="s">
        <v>550</v>
      </c>
      <c r="C471" s="42">
        <v>8102405</v>
      </c>
      <c r="D471" s="115">
        <v>31790000</v>
      </c>
      <c r="E471" s="43"/>
      <c r="F471" s="44"/>
      <c r="G471" s="43"/>
      <c r="H471" s="43"/>
      <c r="I471" s="43"/>
      <c r="J471" s="20">
        <f t="shared" si="207"/>
        <v>0</v>
      </c>
      <c r="K471" s="43"/>
      <c r="L471" s="43"/>
      <c r="M471" s="43"/>
      <c r="N471" s="20">
        <f t="shared" si="213"/>
        <v>0</v>
      </c>
      <c r="O471" s="45">
        <v>31790000</v>
      </c>
      <c r="P471" s="11">
        <f t="shared" si="209"/>
        <v>31790000</v>
      </c>
      <c r="Q471" s="43">
        <v>31790000</v>
      </c>
      <c r="R471" s="43"/>
      <c r="S471" s="43"/>
      <c r="T471" s="11">
        <f t="shared" si="206"/>
        <v>0</v>
      </c>
      <c r="U471" s="11">
        <f t="shared" si="210"/>
        <v>31790000</v>
      </c>
      <c r="V471" s="11">
        <f t="shared" si="216"/>
        <v>0</v>
      </c>
      <c r="W471" s="11">
        <f t="shared" si="214"/>
        <v>31790000</v>
      </c>
    </row>
    <row r="472" spans="1:23" s="57" customFormat="1" ht="36" customHeight="1">
      <c r="A472" s="40" t="s">
        <v>613</v>
      </c>
      <c r="B472" s="41" t="s">
        <v>552</v>
      </c>
      <c r="C472" s="42">
        <v>8102412</v>
      </c>
      <c r="D472" s="115">
        <v>26487000</v>
      </c>
      <c r="E472" s="43"/>
      <c r="F472" s="44"/>
      <c r="G472" s="43"/>
      <c r="H472" s="43"/>
      <c r="I472" s="43"/>
      <c r="J472" s="20">
        <f t="shared" si="207"/>
        <v>0</v>
      </c>
      <c r="K472" s="43"/>
      <c r="L472" s="43"/>
      <c r="M472" s="43"/>
      <c r="N472" s="20">
        <f t="shared" si="213"/>
        <v>0</v>
      </c>
      <c r="O472" s="45">
        <v>26487000</v>
      </c>
      <c r="P472" s="11">
        <f t="shared" si="209"/>
        <v>26487000</v>
      </c>
      <c r="Q472" s="43">
        <v>26487000</v>
      </c>
      <c r="R472" s="43"/>
      <c r="S472" s="43"/>
      <c r="T472" s="11">
        <f t="shared" si="206"/>
        <v>0</v>
      </c>
      <c r="U472" s="11">
        <f t="shared" si="210"/>
        <v>26487000</v>
      </c>
      <c r="V472" s="11">
        <f t="shared" si="216"/>
        <v>0</v>
      </c>
      <c r="W472" s="11">
        <f t="shared" si="214"/>
        <v>26487000</v>
      </c>
    </row>
    <row r="473" spans="1:23" s="57" customFormat="1" ht="36" customHeight="1">
      <c r="A473" s="40" t="s">
        <v>614</v>
      </c>
      <c r="B473" s="41" t="s">
        <v>554</v>
      </c>
      <c r="C473" s="42">
        <v>8102413</v>
      </c>
      <c r="D473" s="115">
        <v>18011000</v>
      </c>
      <c r="E473" s="43"/>
      <c r="F473" s="44"/>
      <c r="G473" s="43"/>
      <c r="H473" s="43"/>
      <c r="I473" s="43"/>
      <c r="J473" s="20">
        <f t="shared" si="207"/>
        <v>0</v>
      </c>
      <c r="K473" s="43"/>
      <c r="L473" s="43"/>
      <c r="M473" s="43"/>
      <c r="N473" s="20">
        <f t="shared" si="213"/>
        <v>0</v>
      </c>
      <c r="O473" s="45">
        <v>18011000</v>
      </c>
      <c r="P473" s="11">
        <f t="shared" si="209"/>
        <v>18011000</v>
      </c>
      <c r="Q473" s="43">
        <v>18011000</v>
      </c>
      <c r="R473" s="43"/>
      <c r="S473" s="43"/>
      <c r="T473" s="11">
        <f t="shared" si="206"/>
        <v>0</v>
      </c>
      <c r="U473" s="11">
        <f t="shared" si="210"/>
        <v>18011000</v>
      </c>
      <c r="V473" s="11">
        <f t="shared" si="216"/>
        <v>0</v>
      </c>
      <c r="W473" s="11">
        <f t="shared" si="214"/>
        <v>18011000</v>
      </c>
    </row>
    <row r="474" spans="1:23" s="57" customFormat="1" ht="36" customHeight="1">
      <c r="A474" s="40" t="s">
        <v>615</v>
      </c>
      <c r="B474" s="41" t="s">
        <v>556</v>
      </c>
      <c r="C474" s="42">
        <v>8102502</v>
      </c>
      <c r="D474" s="115">
        <v>55219000</v>
      </c>
      <c r="E474" s="43"/>
      <c r="F474" s="44"/>
      <c r="G474" s="43"/>
      <c r="H474" s="43"/>
      <c r="I474" s="43"/>
      <c r="J474" s="20">
        <f t="shared" si="207"/>
        <v>0</v>
      </c>
      <c r="K474" s="43"/>
      <c r="L474" s="43"/>
      <c r="M474" s="43"/>
      <c r="N474" s="20">
        <f t="shared" si="213"/>
        <v>0</v>
      </c>
      <c r="O474" s="45">
        <v>55219000</v>
      </c>
      <c r="P474" s="11">
        <f t="shared" si="209"/>
        <v>55219000</v>
      </c>
      <c r="Q474" s="43">
        <v>55219000</v>
      </c>
      <c r="R474" s="43"/>
      <c r="S474" s="43"/>
      <c r="T474" s="11">
        <f t="shared" si="206"/>
        <v>0</v>
      </c>
      <c r="U474" s="11">
        <f t="shared" si="210"/>
        <v>55219000</v>
      </c>
      <c r="V474" s="11">
        <f t="shared" si="216"/>
        <v>0</v>
      </c>
      <c r="W474" s="11">
        <f t="shared" si="214"/>
        <v>55219000</v>
      </c>
    </row>
    <row r="475" spans="1:23" s="57" customFormat="1" ht="36" customHeight="1">
      <c r="A475" s="40" t="s">
        <v>616</v>
      </c>
      <c r="B475" s="41" t="s">
        <v>558</v>
      </c>
      <c r="C475" s="42">
        <v>8102503</v>
      </c>
      <c r="D475" s="115">
        <v>22087000</v>
      </c>
      <c r="E475" s="43"/>
      <c r="F475" s="44"/>
      <c r="G475" s="43"/>
      <c r="H475" s="43"/>
      <c r="I475" s="43"/>
      <c r="J475" s="20">
        <f t="shared" si="207"/>
        <v>0</v>
      </c>
      <c r="K475" s="43"/>
      <c r="L475" s="43"/>
      <c r="M475" s="43"/>
      <c r="N475" s="20">
        <f t="shared" si="213"/>
        <v>0</v>
      </c>
      <c r="O475" s="45">
        <v>22087000</v>
      </c>
      <c r="P475" s="11">
        <f t="shared" si="209"/>
        <v>22087000</v>
      </c>
      <c r="Q475" s="43">
        <v>22087000</v>
      </c>
      <c r="R475" s="43"/>
      <c r="S475" s="43"/>
      <c r="T475" s="11">
        <f t="shared" si="206"/>
        <v>0</v>
      </c>
      <c r="U475" s="11">
        <f t="shared" si="210"/>
        <v>22087000</v>
      </c>
      <c r="V475" s="11">
        <f t="shared" si="216"/>
        <v>0</v>
      </c>
      <c r="W475" s="11">
        <f t="shared" si="214"/>
        <v>22087000</v>
      </c>
    </row>
    <row r="476" spans="1:23" s="57" customFormat="1" ht="36" customHeight="1">
      <c r="A476" s="40" t="s">
        <v>617</v>
      </c>
      <c r="B476" s="41" t="s">
        <v>560</v>
      </c>
      <c r="C476" s="42">
        <v>8102504</v>
      </c>
      <c r="D476" s="115">
        <v>40862000</v>
      </c>
      <c r="E476" s="43"/>
      <c r="F476" s="44"/>
      <c r="G476" s="43"/>
      <c r="H476" s="43"/>
      <c r="I476" s="43"/>
      <c r="J476" s="20">
        <f t="shared" si="207"/>
        <v>0</v>
      </c>
      <c r="K476" s="43"/>
      <c r="L476" s="43"/>
      <c r="M476" s="43"/>
      <c r="N476" s="20">
        <f t="shared" si="213"/>
        <v>0</v>
      </c>
      <c r="O476" s="45">
        <v>40862000</v>
      </c>
      <c r="P476" s="11">
        <f t="shared" si="209"/>
        <v>40862000</v>
      </c>
      <c r="Q476" s="43">
        <v>40862000</v>
      </c>
      <c r="R476" s="43"/>
      <c r="S476" s="43"/>
      <c r="T476" s="11">
        <f t="shared" si="206"/>
        <v>0</v>
      </c>
      <c r="U476" s="11">
        <f t="shared" si="210"/>
        <v>40862000</v>
      </c>
      <c r="V476" s="11">
        <f t="shared" si="216"/>
        <v>0</v>
      </c>
      <c r="W476" s="11">
        <f t="shared" si="214"/>
        <v>40862000</v>
      </c>
    </row>
    <row r="477" spans="1:23" s="57" customFormat="1" ht="36" customHeight="1">
      <c r="A477" s="37">
        <v>6</v>
      </c>
      <c r="B477" s="36" t="s">
        <v>456</v>
      </c>
      <c r="C477" s="38"/>
      <c r="D477" s="114">
        <f>SUM(D478:D487)</f>
        <v>1021380000</v>
      </c>
      <c r="E477" s="39">
        <f>SUM(E478:E487)</f>
        <v>0</v>
      </c>
      <c r="F477" s="39">
        <f t="shared" ref="F477:S477" si="217">SUM(F478:F487)</f>
        <v>0</v>
      </c>
      <c r="G477" s="39">
        <f t="shared" si="217"/>
        <v>0</v>
      </c>
      <c r="H477" s="39">
        <f t="shared" si="217"/>
        <v>0</v>
      </c>
      <c r="I477" s="39">
        <f t="shared" si="217"/>
        <v>0</v>
      </c>
      <c r="J477" s="20">
        <f t="shared" si="207"/>
        <v>0</v>
      </c>
      <c r="K477" s="39">
        <f t="shared" si="217"/>
        <v>0</v>
      </c>
      <c r="L477" s="39">
        <f t="shared" si="217"/>
        <v>0</v>
      </c>
      <c r="M477" s="39">
        <f t="shared" si="217"/>
        <v>0</v>
      </c>
      <c r="N477" s="20">
        <f t="shared" si="213"/>
        <v>0</v>
      </c>
      <c r="O477" s="39">
        <f t="shared" si="217"/>
        <v>1021380000</v>
      </c>
      <c r="P477" s="20">
        <f t="shared" si="209"/>
        <v>1016355000</v>
      </c>
      <c r="Q477" s="39">
        <f t="shared" si="217"/>
        <v>1016355000</v>
      </c>
      <c r="R477" s="39">
        <f t="shared" si="217"/>
        <v>0</v>
      </c>
      <c r="S477" s="39">
        <f t="shared" si="217"/>
        <v>0</v>
      </c>
      <c r="T477" s="20">
        <f t="shared" si="206"/>
        <v>5025000</v>
      </c>
      <c r="U477" s="20">
        <f t="shared" si="210"/>
        <v>1016355000</v>
      </c>
      <c r="V477" s="20">
        <f t="shared" si="216"/>
        <v>0</v>
      </c>
      <c r="W477" s="20">
        <f t="shared" si="214"/>
        <v>1016355000</v>
      </c>
    </row>
    <row r="478" spans="1:23" s="57" customFormat="1" ht="36" customHeight="1">
      <c r="A478" s="40" t="s">
        <v>618</v>
      </c>
      <c r="B478" s="41" t="s">
        <v>561</v>
      </c>
      <c r="C478" s="42">
        <v>8115440</v>
      </c>
      <c r="D478" s="115">
        <v>54670000</v>
      </c>
      <c r="E478" s="43"/>
      <c r="F478" s="44"/>
      <c r="G478" s="43"/>
      <c r="H478" s="43"/>
      <c r="I478" s="43"/>
      <c r="J478" s="20">
        <f t="shared" si="207"/>
        <v>0</v>
      </c>
      <c r="K478" s="43"/>
      <c r="L478" s="43"/>
      <c r="M478" s="43"/>
      <c r="N478" s="20">
        <f t="shared" si="213"/>
        <v>0</v>
      </c>
      <c r="O478" s="45">
        <v>54670000</v>
      </c>
      <c r="P478" s="11">
        <f t="shared" si="209"/>
        <v>54670000</v>
      </c>
      <c r="Q478" s="43">
        <v>54670000</v>
      </c>
      <c r="R478" s="43"/>
      <c r="S478" s="43"/>
      <c r="T478" s="11">
        <f t="shared" si="206"/>
        <v>0</v>
      </c>
      <c r="U478" s="11">
        <f t="shared" si="210"/>
        <v>54670000</v>
      </c>
      <c r="V478" s="11">
        <f t="shared" si="216"/>
        <v>0</v>
      </c>
      <c r="W478" s="11">
        <f t="shared" si="214"/>
        <v>54670000</v>
      </c>
    </row>
    <row r="479" spans="1:23" s="57" customFormat="1" ht="36" customHeight="1">
      <c r="A479" s="40" t="s">
        <v>619</v>
      </c>
      <c r="B479" s="41" t="s">
        <v>562</v>
      </c>
      <c r="C479" s="42">
        <v>8115441</v>
      </c>
      <c r="D479" s="115">
        <v>21251000</v>
      </c>
      <c r="E479" s="43"/>
      <c r="F479" s="44"/>
      <c r="G479" s="43"/>
      <c r="H479" s="43"/>
      <c r="I479" s="43"/>
      <c r="J479" s="20">
        <f t="shared" si="207"/>
        <v>0</v>
      </c>
      <c r="K479" s="43"/>
      <c r="L479" s="43"/>
      <c r="M479" s="43"/>
      <c r="N479" s="20">
        <f t="shared" si="213"/>
        <v>0</v>
      </c>
      <c r="O479" s="45">
        <v>21251000</v>
      </c>
      <c r="P479" s="11">
        <f t="shared" si="209"/>
        <v>21017000</v>
      </c>
      <c r="Q479" s="43">
        <v>21017000</v>
      </c>
      <c r="R479" s="43"/>
      <c r="S479" s="43"/>
      <c r="T479" s="11">
        <f t="shared" si="206"/>
        <v>234000</v>
      </c>
      <c r="U479" s="11">
        <f t="shared" si="210"/>
        <v>21017000</v>
      </c>
      <c r="V479" s="11">
        <f t="shared" si="216"/>
        <v>0</v>
      </c>
      <c r="W479" s="11">
        <f t="shared" si="214"/>
        <v>21017000</v>
      </c>
    </row>
    <row r="480" spans="1:23" s="57" customFormat="1" ht="36" customHeight="1">
      <c r="A480" s="40" t="s">
        <v>620</v>
      </c>
      <c r="B480" s="41" t="s">
        <v>563</v>
      </c>
      <c r="C480" s="42">
        <v>8115442</v>
      </c>
      <c r="D480" s="115">
        <v>10780000</v>
      </c>
      <c r="E480" s="43"/>
      <c r="F480" s="44"/>
      <c r="G480" s="43"/>
      <c r="H480" s="43"/>
      <c r="I480" s="43"/>
      <c r="J480" s="20">
        <f t="shared" si="207"/>
        <v>0</v>
      </c>
      <c r="K480" s="43"/>
      <c r="L480" s="43"/>
      <c r="M480" s="43"/>
      <c r="N480" s="20">
        <f t="shared" si="213"/>
        <v>0</v>
      </c>
      <c r="O480" s="45">
        <v>10780000</v>
      </c>
      <c r="P480" s="11">
        <f t="shared" si="209"/>
        <v>10647000</v>
      </c>
      <c r="Q480" s="43">
        <v>10647000</v>
      </c>
      <c r="R480" s="43"/>
      <c r="S480" s="43"/>
      <c r="T480" s="11">
        <f t="shared" si="206"/>
        <v>133000</v>
      </c>
      <c r="U480" s="11">
        <f t="shared" si="210"/>
        <v>10647000</v>
      </c>
      <c r="V480" s="11">
        <f t="shared" si="216"/>
        <v>0</v>
      </c>
      <c r="W480" s="11">
        <f t="shared" si="214"/>
        <v>10647000</v>
      </c>
    </row>
    <row r="481" spans="1:23" s="57" customFormat="1" ht="36" customHeight="1">
      <c r="A481" s="40" t="s">
        <v>621</v>
      </c>
      <c r="B481" s="41" t="s">
        <v>564</v>
      </c>
      <c r="C481" s="42">
        <v>8115444</v>
      </c>
      <c r="D481" s="115">
        <v>159095000</v>
      </c>
      <c r="E481" s="43"/>
      <c r="F481" s="44"/>
      <c r="G481" s="43"/>
      <c r="H481" s="43"/>
      <c r="I481" s="43"/>
      <c r="J481" s="20">
        <f t="shared" si="207"/>
        <v>0</v>
      </c>
      <c r="K481" s="43"/>
      <c r="L481" s="43"/>
      <c r="M481" s="43"/>
      <c r="N481" s="20">
        <f t="shared" si="213"/>
        <v>0</v>
      </c>
      <c r="O481" s="45">
        <v>159095000</v>
      </c>
      <c r="P481" s="11">
        <f t="shared" si="209"/>
        <v>159095000</v>
      </c>
      <c r="Q481" s="43">
        <v>159095000</v>
      </c>
      <c r="R481" s="43"/>
      <c r="S481" s="43"/>
      <c r="T481" s="11">
        <f t="shared" si="206"/>
        <v>0</v>
      </c>
      <c r="U481" s="11">
        <f t="shared" si="210"/>
        <v>159095000</v>
      </c>
      <c r="V481" s="11">
        <f t="shared" si="216"/>
        <v>0</v>
      </c>
      <c r="W481" s="11">
        <f t="shared" si="214"/>
        <v>159095000</v>
      </c>
    </row>
    <row r="482" spans="1:23" s="57" customFormat="1" ht="36" customHeight="1">
      <c r="A482" s="40" t="s">
        <v>622</v>
      </c>
      <c r="B482" s="41" t="s">
        <v>565</v>
      </c>
      <c r="C482" s="42">
        <v>8115445</v>
      </c>
      <c r="D482" s="115">
        <v>146953000</v>
      </c>
      <c r="E482" s="43"/>
      <c r="F482" s="44"/>
      <c r="G482" s="43"/>
      <c r="H482" s="43"/>
      <c r="I482" s="43"/>
      <c r="J482" s="20">
        <f t="shared" si="207"/>
        <v>0</v>
      </c>
      <c r="K482" s="43"/>
      <c r="L482" s="43"/>
      <c r="M482" s="43"/>
      <c r="N482" s="20">
        <f t="shared" si="213"/>
        <v>0</v>
      </c>
      <c r="O482" s="45">
        <v>146953000</v>
      </c>
      <c r="P482" s="11">
        <f t="shared" si="209"/>
        <v>145954000</v>
      </c>
      <c r="Q482" s="43">
        <v>145954000</v>
      </c>
      <c r="R482" s="43"/>
      <c r="S482" s="43"/>
      <c r="T482" s="11">
        <f t="shared" si="206"/>
        <v>999000</v>
      </c>
      <c r="U482" s="11">
        <f t="shared" si="210"/>
        <v>145954000</v>
      </c>
      <c r="V482" s="11">
        <f t="shared" si="216"/>
        <v>0</v>
      </c>
      <c r="W482" s="11">
        <f t="shared" si="214"/>
        <v>145954000</v>
      </c>
    </row>
    <row r="483" spans="1:23" s="57" customFormat="1" ht="36" customHeight="1">
      <c r="A483" s="40" t="s">
        <v>623</v>
      </c>
      <c r="B483" s="41" t="s">
        <v>566</v>
      </c>
      <c r="C483" s="42">
        <v>8115446</v>
      </c>
      <c r="D483" s="115">
        <v>31857000</v>
      </c>
      <c r="E483" s="43"/>
      <c r="F483" s="44"/>
      <c r="G483" s="43"/>
      <c r="H483" s="43"/>
      <c r="I483" s="43"/>
      <c r="J483" s="20">
        <f t="shared" si="207"/>
        <v>0</v>
      </c>
      <c r="K483" s="43"/>
      <c r="L483" s="43"/>
      <c r="M483" s="43"/>
      <c r="N483" s="20">
        <f t="shared" si="213"/>
        <v>0</v>
      </c>
      <c r="O483" s="45">
        <v>31857000</v>
      </c>
      <c r="P483" s="11">
        <f t="shared" si="209"/>
        <v>31479000</v>
      </c>
      <c r="Q483" s="43">
        <v>31479000</v>
      </c>
      <c r="R483" s="43"/>
      <c r="S483" s="43"/>
      <c r="T483" s="11">
        <f t="shared" si="206"/>
        <v>378000</v>
      </c>
      <c r="U483" s="11">
        <f t="shared" si="210"/>
        <v>31479000</v>
      </c>
      <c r="V483" s="11">
        <f t="shared" si="216"/>
        <v>0</v>
      </c>
      <c r="W483" s="11">
        <f t="shared" si="214"/>
        <v>31479000</v>
      </c>
    </row>
    <row r="484" spans="1:23" s="57" customFormat="1" ht="36" customHeight="1">
      <c r="A484" s="40" t="s">
        <v>624</v>
      </c>
      <c r="B484" s="41" t="s">
        <v>567</v>
      </c>
      <c r="C484" s="42">
        <v>8115447</v>
      </c>
      <c r="D484" s="115">
        <v>182439000</v>
      </c>
      <c r="E484" s="43"/>
      <c r="F484" s="44"/>
      <c r="G484" s="43"/>
      <c r="H484" s="43"/>
      <c r="I484" s="43"/>
      <c r="J484" s="20">
        <f t="shared" si="207"/>
        <v>0</v>
      </c>
      <c r="K484" s="43"/>
      <c r="L484" s="43"/>
      <c r="M484" s="43"/>
      <c r="N484" s="20">
        <f t="shared" si="213"/>
        <v>0</v>
      </c>
      <c r="O484" s="45">
        <v>182439000</v>
      </c>
      <c r="P484" s="11">
        <f t="shared" si="209"/>
        <v>182159000</v>
      </c>
      <c r="Q484" s="43">
        <v>182159000</v>
      </c>
      <c r="R484" s="43"/>
      <c r="S484" s="43"/>
      <c r="T484" s="11">
        <f t="shared" si="206"/>
        <v>280000</v>
      </c>
      <c r="U484" s="11">
        <f t="shared" si="210"/>
        <v>182159000</v>
      </c>
      <c r="V484" s="11">
        <f t="shared" si="216"/>
        <v>0</v>
      </c>
      <c r="W484" s="11">
        <f t="shared" si="214"/>
        <v>182159000</v>
      </c>
    </row>
    <row r="485" spans="1:23" s="57" customFormat="1" ht="36" customHeight="1">
      <c r="A485" s="40" t="s">
        <v>625</v>
      </c>
      <c r="B485" s="41" t="s">
        <v>568</v>
      </c>
      <c r="C485" s="42">
        <v>8115448</v>
      </c>
      <c r="D485" s="115">
        <v>219912000</v>
      </c>
      <c r="E485" s="43"/>
      <c r="F485" s="44"/>
      <c r="G485" s="43"/>
      <c r="H485" s="43"/>
      <c r="I485" s="43"/>
      <c r="J485" s="20">
        <f t="shared" si="207"/>
        <v>0</v>
      </c>
      <c r="K485" s="43"/>
      <c r="L485" s="43"/>
      <c r="M485" s="43"/>
      <c r="N485" s="20">
        <f t="shared" si="213"/>
        <v>0</v>
      </c>
      <c r="O485" s="45">
        <v>219912000</v>
      </c>
      <c r="P485" s="11">
        <f t="shared" si="209"/>
        <v>218937000</v>
      </c>
      <c r="Q485" s="43">
        <v>218937000</v>
      </c>
      <c r="R485" s="43"/>
      <c r="S485" s="43"/>
      <c r="T485" s="11">
        <f t="shared" si="206"/>
        <v>975000</v>
      </c>
      <c r="U485" s="11">
        <f t="shared" si="210"/>
        <v>218937000</v>
      </c>
      <c r="V485" s="11">
        <f t="shared" si="216"/>
        <v>0</v>
      </c>
      <c r="W485" s="11">
        <f t="shared" si="214"/>
        <v>218937000</v>
      </c>
    </row>
    <row r="486" spans="1:23" s="57" customFormat="1" ht="36" customHeight="1">
      <c r="A486" s="40" t="s">
        <v>626</v>
      </c>
      <c r="B486" s="41" t="s">
        <v>569</v>
      </c>
      <c r="C486" s="42">
        <v>8115449</v>
      </c>
      <c r="D486" s="115">
        <v>166585000</v>
      </c>
      <c r="E486" s="43"/>
      <c r="F486" s="44"/>
      <c r="G486" s="43"/>
      <c r="H486" s="43"/>
      <c r="I486" s="43"/>
      <c r="J486" s="20">
        <f t="shared" si="207"/>
        <v>0</v>
      </c>
      <c r="K486" s="43"/>
      <c r="L486" s="43"/>
      <c r="M486" s="43"/>
      <c r="N486" s="20">
        <f t="shared" si="213"/>
        <v>0</v>
      </c>
      <c r="O486" s="45">
        <v>166585000</v>
      </c>
      <c r="P486" s="11">
        <f t="shared" si="209"/>
        <v>164866000</v>
      </c>
      <c r="Q486" s="43">
        <v>164866000</v>
      </c>
      <c r="R486" s="43"/>
      <c r="S486" s="43"/>
      <c r="T486" s="11">
        <f t="shared" si="206"/>
        <v>1719000</v>
      </c>
      <c r="U486" s="11">
        <f t="shared" si="210"/>
        <v>164866000</v>
      </c>
      <c r="V486" s="11">
        <f t="shared" si="216"/>
        <v>0</v>
      </c>
      <c r="W486" s="11">
        <f t="shared" si="214"/>
        <v>164866000</v>
      </c>
    </row>
    <row r="487" spans="1:23" s="57" customFormat="1" ht="36" customHeight="1">
      <c r="A487" s="40" t="s">
        <v>627</v>
      </c>
      <c r="B487" s="41" t="s">
        <v>570</v>
      </c>
      <c r="C487" s="42">
        <v>8115450</v>
      </c>
      <c r="D487" s="115">
        <v>27838000</v>
      </c>
      <c r="E487" s="43"/>
      <c r="F487" s="44"/>
      <c r="G487" s="43"/>
      <c r="H487" s="43"/>
      <c r="I487" s="43"/>
      <c r="J487" s="20">
        <f>K487+L487</f>
        <v>0</v>
      </c>
      <c r="K487" s="43"/>
      <c r="L487" s="43"/>
      <c r="M487" s="43"/>
      <c r="N487" s="20">
        <f t="shared" si="213"/>
        <v>0</v>
      </c>
      <c r="O487" s="45">
        <v>27838000</v>
      </c>
      <c r="P487" s="11">
        <f t="shared" si="209"/>
        <v>27531000</v>
      </c>
      <c r="Q487" s="43">
        <v>27531000</v>
      </c>
      <c r="R487" s="43"/>
      <c r="S487" s="43"/>
      <c r="T487" s="11">
        <f t="shared" ref="T487:T489" si="218">O487-P487-S487</f>
        <v>307000</v>
      </c>
      <c r="U487" s="11">
        <f t="shared" si="210"/>
        <v>27531000</v>
      </c>
      <c r="V487" s="11">
        <f t="shared" si="216"/>
        <v>0</v>
      </c>
      <c r="W487" s="11">
        <f t="shared" si="214"/>
        <v>27531000</v>
      </c>
    </row>
    <row r="488" spans="1:23" s="57" customFormat="1" ht="36" customHeight="1">
      <c r="A488" s="37">
        <v>7</v>
      </c>
      <c r="B488" s="30" t="s">
        <v>468</v>
      </c>
      <c r="C488" s="31"/>
      <c r="D488" s="110">
        <f>D489</f>
        <v>1109000000</v>
      </c>
      <c r="E488" s="32">
        <f>E489</f>
        <v>0</v>
      </c>
      <c r="F488" s="32">
        <f t="shared" ref="F488:S488" si="219">F489</f>
        <v>0</v>
      </c>
      <c r="G488" s="32">
        <f t="shared" si="219"/>
        <v>0</v>
      </c>
      <c r="H488" s="32">
        <f t="shared" si="219"/>
        <v>0</v>
      </c>
      <c r="I488" s="32">
        <f t="shared" si="219"/>
        <v>0</v>
      </c>
      <c r="J488" s="20">
        <f t="shared" si="207"/>
        <v>0</v>
      </c>
      <c r="K488" s="32">
        <f t="shared" si="219"/>
        <v>0</v>
      </c>
      <c r="L488" s="32">
        <f t="shared" si="219"/>
        <v>0</v>
      </c>
      <c r="M488" s="32">
        <f t="shared" si="219"/>
        <v>0</v>
      </c>
      <c r="N488" s="20">
        <f t="shared" si="213"/>
        <v>0</v>
      </c>
      <c r="O488" s="32">
        <f t="shared" si="219"/>
        <v>87500000</v>
      </c>
      <c r="P488" s="20">
        <f t="shared" si="209"/>
        <v>86376000</v>
      </c>
      <c r="Q488" s="32">
        <f t="shared" si="219"/>
        <v>86376000</v>
      </c>
      <c r="R488" s="32">
        <f t="shared" si="219"/>
        <v>0</v>
      </c>
      <c r="S488" s="32">
        <f t="shared" si="219"/>
        <v>0</v>
      </c>
      <c r="T488" s="20">
        <f t="shared" si="218"/>
        <v>1124000</v>
      </c>
      <c r="U488" s="20">
        <f t="shared" si="210"/>
        <v>86376000</v>
      </c>
      <c r="V488" s="20">
        <f t="shared" si="216"/>
        <v>0</v>
      </c>
      <c r="W488" s="20">
        <f t="shared" si="214"/>
        <v>86376000</v>
      </c>
    </row>
    <row r="489" spans="1:23" s="57" customFormat="1" ht="36" customHeight="1">
      <c r="A489" s="40" t="s">
        <v>628</v>
      </c>
      <c r="B489" s="17" t="s">
        <v>469</v>
      </c>
      <c r="C489" s="55">
        <v>8086227</v>
      </c>
      <c r="D489" s="100">
        <v>1109000000</v>
      </c>
      <c r="E489" s="56"/>
      <c r="F489" s="56"/>
      <c r="G489" s="56"/>
      <c r="H489" s="56"/>
      <c r="I489" s="56"/>
      <c r="J489" s="20">
        <f t="shared" si="207"/>
        <v>0</v>
      </c>
      <c r="K489" s="56"/>
      <c r="L489" s="56"/>
      <c r="M489" s="56"/>
      <c r="N489" s="20">
        <f t="shared" si="213"/>
        <v>0</v>
      </c>
      <c r="O489" s="56">
        <v>87500000</v>
      </c>
      <c r="P489" s="11">
        <f t="shared" si="209"/>
        <v>86376000</v>
      </c>
      <c r="Q489" s="56">
        <v>86376000</v>
      </c>
      <c r="R489" s="56"/>
      <c r="S489" s="56"/>
      <c r="T489" s="11">
        <f t="shared" si="218"/>
        <v>1124000</v>
      </c>
      <c r="U489" s="11">
        <f t="shared" si="210"/>
        <v>86376000</v>
      </c>
      <c r="V489" s="11">
        <f t="shared" si="216"/>
        <v>0</v>
      </c>
      <c r="W489" s="11">
        <f t="shared" si="214"/>
        <v>86376000</v>
      </c>
    </row>
    <row r="490" spans="1:23">
      <c r="B490" s="88"/>
      <c r="C490" s="171"/>
      <c r="D490" s="171"/>
      <c r="E490" s="171"/>
      <c r="F490" s="171"/>
      <c r="G490" s="58"/>
      <c r="H490" s="58"/>
      <c r="S490" s="170"/>
      <c r="T490" s="170"/>
      <c r="U490" s="170"/>
      <c r="V490" s="170"/>
      <c r="W490" s="170"/>
    </row>
    <row r="491" spans="1:23" s="93" customFormat="1" ht="23.4" customHeight="1">
      <c r="B491" s="147" t="s">
        <v>759</v>
      </c>
      <c r="C491" s="147"/>
      <c r="D491" s="147"/>
      <c r="E491" s="147"/>
      <c r="F491" s="147"/>
      <c r="H491" s="174" t="s">
        <v>757</v>
      </c>
      <c r="I491" s="174"/>
      <c r="J491" s="174"/>
      <c r="K491" s="174"/>
      <c r="L491" s="174"/>
      <c r="M491" s="174"/>
      <c r="N491" s="174"/>
      <c r="O491" s="174"/>
      <c r="P491" s="174"/>
      <c r="R491" s="174" t="s">
        <v>758</v>
      </c>
      <c r="S491" s="174"/>
      <c r="T491" s="174"/>
      <c r="U491" s="174"/>
      <c r="V491" s="174"/>
    </row>
    <row r="492" spans="1:23">
      <c r="B492" s="89"/>
      <c r="G492" s="89"/>
      <c r="H492" s="89"/>
      <c r="I492" s="89"/>
    </row>
    <row r="493" spans="1:23">
      <c r="B493" s="89"/>
      <c r="G493" s="89"/>
      <c r="H493" s="89"/>
      <c r="I493" s="89"/>
    </row>
    <row r="494" spans="1:23">
      <c r="B494" s="89"/>
      <c r="G494" s="89"/>
      <c r="H494" s="89"/>
      <c r="I494" s="89"/>
    </row>
    <row r="498" spans="2:23">
      <c r="B498" s="59"/>
      <c r="G498" s="170"/>
      <c r="H498" s="170"/>
      <c r="I498" s="170"/>
      <c r="S498" s="170"/>
      <c r="T498" s="170"/>
      <c r="U498" s="170"/>
      <c r="V498" s="170"/>
      <c r="W498" s="170"/>
    </row>
  </sheetData>
  <autoFilter ref="A12:W491" xr:uid="{00000000-0009-0000-0000-000001000000}"/>
  <mergeCells count="41">
    <mergeCell ref="R491:V491"/>
    <mergeCell ref="H491:P491"/>
    <mergeCell ref="G498:I498"/>
    <mergeCell ref="S498:W498"/>
    <mergeCell ref="C490:F490"/>
    <mergeCell ref="O9:O11"/>
    <mergeCell ref="I9:I11"/>
    <mergeCell ref="R10:R11"/>
    <mergeCell ref="E10:E11"/>
    <mergeCell ref="F10:F11"/>
    <mergeCell ref="J10:J11"/>
    <mergeCell ref="K10:K11"/>
    <mergeCell ref="L10:L11"/>
    <mergeCell ref="P10:P11"/>
    <mergeCell ref="Q10:Q11"/>
    <mergeCell ref="N9:N11"/>
    <mergeCell ref="P9:R9"/>
    <mergeCell ref="J9:L9"/>
    <mergeCell ref="M9:M11"/>
    <mergeCell ref="G7:G11"/>
    <mergeCell ref="S490:W490"/>
    <mergeCell ref="W7:W11"/>
    <mergeCell ref="S9:S11"/>
    <mergeCell ref="T9:T11"/>
    <mergeCell ref="U7:U11"/>
    <mergeCell ref="O7:T8"/>
    <mergeCell ref="A1:B1"/>
    <mergeCell ref="A2:B2"/>
    <mergeCell ref="R1:W1"/>
    <mergeCell ref="R2:W2"/>
    <mergeCell ref="A3:W3"/>
    <mergeCell ref="T4:V4"/>
    <mergeCell ref="A5:W5"/>
    <mergeCell ref="A7:A11"/>
    <mergeCell ref="B7:B11"/>
    <mergeCell ref="C7:C11"/>
    <mergeCell ref="E7:F9"/>
    <mergeCell ref="D7:D11"/>
    <mergeCell ref="V7:V11"/>
    <mergeCell ref="H7:H11"/>
    <mergeCell ref="I7:N8"/>
  </mergeCells>
  <conditionalFormatting sqref="B310">
    <cfRule type="duplicateValues" dxfId="1" priority="1"/>
  </conditionalFormatting>
  <conditionalFormatting sqref="B402">
    <cfRule type="duplicateValues" dxfId="0" priority="2"/>
  </conditionalFormatting>
  <pageMargins left="0.11811023622047245" right="0.35433070866141736" top="0.43307086614173229" bottom="0.43307086614173229" header="0.31496062992125984" footer="0.31496062992125984"/>
  <pageSetup paperSize="9" scale="38" fitToHeight="0" orientation="landscape" r:id="rId1"/>
  <headerFooter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3" sqref="D13"/>
    </sheetView>
  </sheetViews>
  <sheetFormatPr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BC QT xã 2024</vt:lpstr>
      <vt:lpstr>Sheet2</vt:lpstr>
      <vt:lpstr>Sheet3</vt:lpstr>
      <vt:lpstr>'BC QT xã 2024'!Print_Titles</vt:lpstr>
    </vt:vector>
  </TitlesOfParts>
  <Company>KBNN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Thuy14 Tran Thi Thu</dc:creator>
  <cp:lastModifiedBy>Windows 10</cp:lastModifiedBy>
  <cp:lastPrinted>2025-04-14T02:53:55Z</cp:lastPrinted>
  <dcterms:created xsi:type="dcterms:W3CDTF">2025-02-14T00:53:32Z</dcterms:created>
  <dcterms:modified xsi:type="dcterms:W3CDTF">2025-04-14T02:59:02Z</dcterms:modified>
</cp:coreProperties>
</file>