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NAM 2024\VAN BAN DI\CONG VAN\UBND\"/>
    </mc:Choice>
  </mc:AlternateContent>
  <xr:revisionPtr revIDLastSave="0" documentId="13_ncr:1_{211765A8-3C2D-4D3F-A52E-035BD2CCB068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Kangatang" sheetId="2" state="veryHidden" r:id="rId1"/>
    <sheet name="Sheet1" sheetId="1" r:id="rId2"/>
  </sheets>
  <definedNames>
    <definedName name="_xlnm.Print_Titles" localSheetId="1">Sheet1!$8:$10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C11" i="1"/>
  <c r="C31" i="1"/>
  <c r="D29" i="1"/>
  <c r="D19" i="1"/>
  <c r="H19" i="1" s="1"/>
  <c r="G28" i="1"/>
  <c r="F28" i="1"/>
  <c r="D20" i="1"/>
  <c r="H20" i="1" s="1"/>
  <c r="D21" i="1"/>
  <c r="H21" i="1" s="1"/>
  <c r="D22" i="1"/>
  <c r="D23" i="1"/>
  <c r="H23" i="1" s="1"/>
  <c r="D25" i="1"/>
  <c r="H25" i="1" s="1"/>
  <c r="D26" i="1"/>
  <c r="H26" i="1" s="1"/>
  <c r="D27" i="1"/>
  <c r="H27" i="1" s="1"/>
  <c r="E17" i="1"/>
  <c r="C24" i="1"/>
  <c r="F24" i="1"/>
  <c r="D24" i="1" s="1"/>
  <c r="C22" i="1"/>
  <c r="D14" i="1"/>
  <c r="D12" i="1"/>
  <c r="H12" i="1" s="1"/>
  <c r="D28" i="1" l="1"/>
  <c r="H28" i="1" s="1"/>
  <c r="C17" i="1"/>
  <c r="H24" i="1"/>
  <c r="G17" i="1"/>
  <c r="H22" i="1"/>
  <c r="F17" i="1"/>
  <c r="D17" i="1" l="1"/>
  <c r="H17" i="1"/>
  <c r="D15" i="1" l="1"/>
  <c r="H15" i="1" s="1"/>
  <c r="D16" i="1"/>
  <c r="H16" i="1" s="1"/>
  <c r="H29" i="1"/>
  <c r="D30" i="1"/>
  <c r="H30" i="1" s="1"/>
  <c r="D31" i="1"/>
  <c r="H31" i="1" s="1"/>
  <c r="D13" i="1"/>
  <c r="H14" i="1"/>
  <c r="H13" i="1" l="1"/>
</calcChain>
</file>

<file path=xl/sharedStrings.xml><?xml version="1.0" encoding="utf-8"?>
<sst xmlns="http://schemas.openxmlformats.org/spreadsheetml/2006/main" count="50" uniqueCount="50">
  <si>
    <t>Chính sách miễn giảm học phí và hỗ trợ chi phí học tập theo NĐ số 81/2021/NĐ-CP của Chính phủ</t>
  </si>
  <si>
    <t>Chính sách Hỗ trợ trẻ ăn trưa và giáo viên mầm non theo NĐ 105/2020/NĐ-CP của Chính phủ</t>
  </si>
  <si>
    <t>Chính sách học bổng, chi phí học tập cho học sinh khuyết tật theo Thông tư liên tịch số 42/2013/TTLT-BGDĐT-BLĐTBXH-BTC ngày 31/12/2013</t>
  </si>
  <si>
    <t>Chính sách hỗ trợ học bổng học sinh dân tộc nội trú theo Nghị định số 84/2020/NĐ-CP ngày 17/7/2020 của Chính phủ</t>
  </si>
  <si>
    <t>Chính sách hỗ trợ BHYT theo quy định tại Luật BHYT và Nghị định số 146/2018/NĐ-CP ngày 17/10/2018 của Chính phủ</t>
  </si>
  <si>
    <t>Chính sách hỗ trợ người đóng bảo hiểm xã hội tự nguyện theo Nghị định số 134/2015/NĐ-CP ngày 29/12/2015 của Chính phủ</t>
  </si>
  <si>
    <t>Chính sách hỗ trợ tiền điện cho hộ nghèo, hộ chính sách xã hội theo quy định tại Quyết định số 28/2014/QĐ-TTg ngày 07/4/2014 của Thủ tướng Chính phủ</t>
  </si>
  <si>
    <t>Chính sách hỗ trợ đối tượng bảo trợ xã hội theo quy định tại Nghị định số 20/2021/NĐ-CP ngày 15/03/2021 và 76/2024/NĐ-CP ngày 01/7/2024 của Chính phủ</t>
  </si>
  <si>
    <t>Đã bố trí</t>
  </si>
  <si>
    <t>Trong cân đối</t>
  </si>
  <si>
    <t>Bổ sung mục tiêu dự toán đầu năm</t>
  </si>
  <si>
    <t>Trong đó</t>
  </si>
  <si>
    <t>A</t>
  </si>
  <si>
    <t>B</t>
  </si>
  <si>
    <t>2=3+4+5</t>
  </si>
  <si>
    <t>6=1-2</t>
  </si>
  <si>
    <t>Chính sách</t>
  </si>
  <si>
    <t>STT</t>
  </si>
  <si>
    <t>Tổng cộng</t>
  </si>
  <si>
    <t>PHỤ LỤC</t>
  </si>
  <si>
    <t>Kinh phí còn thiếu, đề nghị
bổ sung</t>
  </si>
  <si>
    <t>Tổng nhu cầu kinh phí 
thực hiện năm 2024</t>
  </si>
  <si>
    <t>Chính sách hỗ trợ học sinh và trường phổ thông ở xã, thôn đặc biệt khó khăn Nghị định số 116/2016/NĐ-CP của Chính phủ</t>
  </si>
  <si>
    <t>Bổ sung trong năm
tại Quyết định số 1408/QĐ-UBND ngày 11/11/2024 và Công văn số 3971/STC-NS ngày 14/11/2024</t>
  </si>
  <si>
    <t>BHYT cho người nghèo, DTTS vùng khó khăn; người đang sinh sống tại vùng ĐBKK, xã đảo, huyện đảo</t>
  </si>
  <si>
    <t>BHYT cho đối tượng BTXH</t>
  </si>
  <si>
    <t>BHYT cho trẻ em dưới 06 tuổi</t>
  </si>
  <si>
    <t>BHYT đối với học sinh, sinh viên (bao gồm phần NST hỗ trợ)</t>
  </si>
  <si>
    <t>BHYT đối với cựu chiến binh, thanh niên xung phong, dân công hỏa tuyến</t>
  </si>
  <si>
    <t>BHYT cho người thuộc hộ cân nghèo, hộ làm nông - lâm - ngư - diêm nghiệp có mức sống trung bình</t>
  </si>
  <si>
    <t>6.1</t>
  </si>
  <si>
    <t>6.2</t>
  </si>
  <si>
    <t>6.3</t>
  </si>
  <si>
    <t>6.4</t>
  </si>
  <si>
    <t>6.5</t>
  </si>
  <si>
    <t>6.6</t>
  </si>
  <si>
    <t>BHYT cho người hiến tạng</t>
  </si>
  <si>
    <t>6.7</t>
  </si>
  <si>
    <t xml:space="preserve"> Người DTTS xã KVII, KV III, thôn ĐBKK giai đoạn 2016-2020  mà các xã này không còn trong thiểu số và miền núi giai đoạn 2021-2025 (NSTW 30%, NST 70%)</t>
  </si>
  <si>
    <t>6.8</t>
  </si>
  <si>
    <t>6.9</t>
  </si>
  <si>
    <t>Người đủ 80 tuổi trở lên đang hưởng trợ cấp tuất hàng tháng</t>
  </si>
  <si>
    <t>Kinh phí chưa phê duyệt theo Quyết định số 329/QĐ-UBND ngày 26/4/2024</t>
  </si>
  <si>
    <t>Trong đó chi tiết kinh phí thực hiện theo Quyết định 329/QĐ-UBND ngày 26/4/2024 của UBND tỉnh</t>
  </si>
  <si>
    <t>(Kèm theo Công văn số            /UBND  ngày         /11/2024 của Uỷ ban nhân dân thị xã Đức Phổ)</t>
  </si>
  <si>
    <t>CỘNG HOÀ XÃ HỘI CHỦ NGHĨA VIỆT NAM</t>
  </si>
  <si>
    <t xml:space="preserve">     UỶ BAN NHÂN DÂN</t>
  </si>
  <si>
    <t xml:space="preserve">     THỊ XÃ ĐỨC PHỔ</t>
  </si>
  <si>
    <t xml:space="preserve"> Độc lập - Tự do - Hạnh phúc</t>
  </si>
  <si>
    <t>ĐVT: Triệu đồng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</si>
</sst>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_ ;\-#,##0.000\ "/>
  </numFmts>
  <fonts count="9" x14ac:knownFonts="1">
    <font>
      <sz val="11"/>
      <color theme="1"/>
      <name val="Arial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Arial"/>
      <family val="2"/>
      <scheme val="minor"/>
    </font>
    <font>
      <i/>
      <sz val="14"/>
      <name val="Times New Roman"/>
      <family val="1"/>
    </font>
    <font>
      <sz val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7" fillId="0" borderId="1" xfId="2" applyFont="1" applyBorder="1" applyAlignment="1">
      <alignment horizontal="justify" vertical="center" wrapText="1"/>
    </xf>
    <xf numFmtId="0" fontId="7" fillId="0" borderId="1" xfId="2" applyFont="1" applyBorder="1" applyAlignment="1">
      <alignment horizontal="justify" vertical="center"/>
    </xf>
    <xf numFmtId="0" fontId="7" fillId="0" borderId="1" xfId="2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right" vertical="center" wrapText="1"/>
    </xf>
    <xf numFmtId="164" fontId="1" fillId="0" borderId="0" xfId="0" applyNumberFormat="1" applyFont="1"/>
    <xf numFmtId="164" fontId="2" fillId="0" borderId="1" xfId="0" applyNumberFormat="1" applyFont="1" applyBorder="1" applyAlignment="1">
      <alignment horizontal="right" vertical="center" wrapText="1"/>
    </xf>
    <xf numFmtId="164" fontId="3" fillId="0" borderId="1" xfId="1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right" wrapText="1"/>
    </xf>
  </cellXfs>
  <cellStyles count="3">
    <cellStyle name="Comma" xfId="1" builtinId="3"/>
    <cellStyle name="Normal" xfId="0" builtinId="0"/>
    <cellStyle name="Normal 153 2 2" xfId="2" xr:uid="{0B284167-83CE-4EFB-BF58-AD2F569EE6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9525</xdr:rowOff>
    </xdr:from>
    <xdr:to>
      <xdr:col>1</xdr:col>
      <xdr:colOff>762000</xdr:colOff>
      <xdr:row>3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29A4113A-FC77-2282-4DC6-3FA5FC8AEFDA}"/>
            </a:ext>
          </a:extLst>
        </xdr:cNvPr>
        <xdr:cNvCxnSpPr/>
      </xdr:nvCxnSpPr>
      <xdr:spPr>
        <a:xfrm>
          <a:off x="600075" y="61912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895350</xdr:colOff>
      <xdr:row>3</xdr:row>
      <xdr:rowOff>9525</xdr:rowOff>
    </xdr:from>
    <xdr:to>
      <xdr:col>5</xdr:col>
      <xdr:colOff>628650</xdr:colOff>
      <xdr:row>3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F3CEFFCD-E753-75F1-1DFA-3306E698B5BD}"/>
            </a:ext>
          </a:extLst>
        </xdr:cNvPr>
        <xdr:cNvCxnSpPr/>
      </xdr:nvCxnSpPr>
      <xdr:spPr>
        <a:xfrm>
          <a:off x="7334250" y="619125"/>
          <a:ext cx="20574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89EE3-3102-4E04-9C95-A5CE28E12D91}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DFFA6-8E9C-42B6-9014-6A4FB107DC66}">
  <dimension ref="A1:I31"/>
  <sheetViews>
    <sheetView tabSelected="1" topLeftCell="A9" workbookViewId="0">
      <selection activeCell="D11" sqref="D11"/>
    </sheetView>
  </sheetViews>
  <sheetFormatPr defaultColWidth="9.125" defaultRowHeight="18.75" x14ac:dyDescent="0.3"/>
  <cols>
    <col min="1" max="1" width="6.125" style="4" customWidth="1"/>
    <col min="2" max="2" width="63.75" style="1" customWidth="1"/>
    <col min="3" max="3" width="14.625" style="2" customWidth="1"/>
    <col min="4" max="4" width="15.75" style="2" customWidth="1"/>
    <col min="5" max="5" width="14.75" style="2" customWidth="1"/>
    <col min="6" max="6" width="14.25" style="2" customWidth="1"/>
    <col min="7" max="7" width="20.75" style="2" customWidth="1"/>
    <col min="8" max="8" width="14.75" style="2" customWidth="1"/>
    <col min="9" max="9" width="11.625" style="1" bestFit="1" customWidth="1"/>
    <col min="10" max="16384" width="9.125" style="1"/>
  </cols>
  <sheetData>
    <row r="1" spans="1:9" ht="10.5" customHeight="1" x14ac:dyDescent="0.3"/>
    <row r="2" spans="1:9" x14ac:dyDescent="0.3">
      <c r="A2" s="21" t="s">
        <v>46</v>
      </c>
      <c r="B2" s="21"/>
      <c r="C2" s="19" t="s">
        <v>45</v>
      </c>
      <c r="D2" s="19"/>
      <c r="E2" s="19"/>
      <c r="F2" s="19"/>
      <c r="G2" s="19"/>
    </row>
    <row r="3" spans="1:9" x14ac:dyDescent="0.3">
      <c r="A3" s="21" t="s">
        <v>47</v>
      </c>
      <c r="B3" s="21"/>
      <c r="C3" s="20" t="s">
        <v>48</v>
      </c>
      <c r="D3" s="20"/>
      <c r="E3" s="20"/>
      <c r="F3" s="20"/>
      <c r="G3" s="20"/>
    </row>
    <row r="5" spans="1:9" x14ac:dyDescent="0.3">
      <c r="A5" s="23" t="s">
        <v>19</v>
      </c>
      <c r="B5" s="23"/>
      <c r="C5" s="23"/>
      <c r="D5" s="23"/>
      <c r="E5" s="23"/>
      <c r="F5" s="23"/>
      <c r="G5" s="23"/>
      <c r="H5" s="23"/>
    </row>
    <row r="6" spans="1:9" x14ac:dyDescent="0.3">
      <c r="A6" s="24" t="s">
        <v>44</v>
      </c>
      <c r="B6" s="24"/>
      <c r="C6" s="24"/>
      <c r="D6" s="24"/>
      <c r="E6" s="24"/>
      <c r="F6" s="24"/>
      <c r="G6" s="24"/>
      <c r="H6" s="24"/>
    </row>
    <row r="7" spans="1:9" x14ac:dyDescent="0.3">
      <c r="G7" s="25" t="s">
        <v>49</v>
      </c>
      <c r="H7" s="25"/>
    </row>
    <row r="8" spans="1:9" x14ac:dyDescent="0.3">
      <c r="A8" s="18" t="s">
        <v>17</v>
      </c>
      <c r="B8" s="18" t="s">
        <v>16</v>
      </c>
      <c r="C8" s="22" t="s">
        <v>21</v>
      </c>
      <c r="D8" s="22" t="s">
        <v>8</v>
      </c>
      <c r="E8" s="22" t="s">
        <v>11</v>
      </c>
      <c r="F8" s="22"/>
      <c r="G8" s="22"/>
      <c r="H8" s="22" t="s">
        <v>20</v>
      </c>
    </row>
    <row r="9" spans="1:9" ht="131.25" x14ac:dyDescent="0.3">
      <c r="A9" s="18"/>
      <c r="B9" s="18"/>
      <c r="C9" s="22"/>
      <c r="D9" s="22"/>
      <c r="E9" s="17" t="s">
        <v>9</v>
      </c>
      <c r="F9" s="17" t="s">
        <v>10</v>
      </c>
      <c r="G9" s="17" t="s">
        <v>23</v>
      </c>
      <c r="H9" s="22"/>
    </row>
    <row r="10" spans="1:9" s="8" customFormat="1" x14ac:dyDescent="0.3">
      <c r="A10" s="5" t="s">
        <v>12</v>
      </c>
      <c r="B10" s="5" t="s">
        <v>13</v>
      </c>
      <c r="C10" s="6">
        <v>1</v>
      </c>
      <c r="D10" s="7" t="s">
        <v>14</v>
      </c>
      <c r="E10" s="6">
        <v>3</v>
      </c>
      <c r="F10" s="6">
        <v>4</v>
      </c>
      <c r="G10" s="6">
        <v>5</v>
      </c>
      <c r="H10" s="7" t="s">
        <v>15</v>
      </c>
    </row>
    <row r="11" spans="1:9" ht="31.5" customHeight="1" x14ac:dyDescent="0.3">
      <c r="A11" s="18" t="s">
        <v>18</v>
      </c>
      <c r="B11" s="18"/>
      <c r="C11" s="15">
        <f>SUM(C12:C31)-C17</f>
        <v>110569.98000000003</v>
      </c>
      <c r="D11" s="15">
        <f t="shared" ref="D11:H11" si="0">SUM(D12:D31)-D17</f>
        <v>112098.36300000001</v>
      </c>
      <c r="E11" s="15">
        <f t="shared" si="0"/>
        <v>65684</v>
      </c>
      <c r="F11" s="15">
        <f t="shared" si="0"/>
        <v>47175.000000000007</v>
      </c>
      <c r="G11" s="15">
        <f t="shared" si="0"/>
        <v>-760.63700000000063</v>
      </c>
      <c r="H11" s="15">
        <f t="shared" si="0"/>
        <v>-1528.3829999999989</v>
      </c>
      <c r="I11" s="14"/>
    </row>
    <row r="12" spans="1:9" ht="37.5" x14ac:dyDescent="0.3">
      <c r="A12" s="3">
        <v>1</v>
      </c>
      <c r="B12" s="9" t="s">
        <v>0</v>
      </c>
      <c r="C12" s="13">
        <v>2005.8979999999999</v>
      </c>
      <c r="D12" s="13">
        <f>E12+F12+G12</f>
        <v>2005.8980000000001</v>
      </c>
      <c r="E12" s="13">
        <v>1575</v>
      </c>
      <c r="F12" s="13"/>
      <c r="G12" s="13">
        <v>430.89800000000002</v>
      </c>
      <c r="H12" s="13">
        <f>C12-D12</f>
        <v>0</v>
      </c>
    </row>
    <row r="13" spans="1:9" ht="39" customHeight="1" x14ac:dyDescent="0.3">
      <c r="A13" s="3">
        <v>2</v>
      </c>
      <c r="B13" s="9" t="s">
        <v>1</v>
      </c>
      <c r="C13" s="13">
        <v>224.48</v>
      </c>
      <c r="D13" s="13">
        <f t="shared" ref="D13:D31" si="1">E13+F13+G13</f>
        <v>224.48</v>
      </c>
      <c r="E13" s="13">
        <v>386</v>
      </c>
      <c r="F13" s="13"/>
      <c r="G13" s="13">
        <v>-161.52000000000001</v>
      </c>
      <c r="H13" s="13">
        <f t="shared" ref="H13:H31" si="2">C13-D13</f>
        <v>0</v>
      </c>
    </row>
    <row r="14" spans="1:9" ht="56.25" x14ac:dyDescent="0.3">
      <c r="A14" s="3">
        <v>3</v>
      </c>
      <c r="B14" s="9" t="s">
        <v>2</v>
      </c>
      <c r="C14" s="13">
        <v>346</v>
      </c>
      <c r="D14" s="13">
        <f t="shared" si="1"/>
        <v>329.42700000000002</v>
      </c>
      <c r="E14" s="13">
        <v>346</v>
      </c>
      <c r="F14" s="13"/>
      <c r="G14" s="13">
        <v>-16.573</v>
      </c>
      <c r="H14" s="13">
        <f t="shared" si="2"/>
        <v>16.572999999999979</v>
      </c>
    </row>
    <row r="15" spans="1:9" ht="51.75" customHeight="1" x14ac:dyDescent="0.3">
      <c r="A15" s="3">
        <v>4</v>
      </c>
      <c r="B15" s="9" t="s">
        <v>22</v>
      </c>
      <c r="C15" s="13">
        <v>0</v>
      </c>
      <c r="D15" s="13">
        <f t="shared" si="1"/>
        <v>0</v>
      </c>
      <c r="E15" s="13"/>
      <c r="F15" s="13"/>
      <c r="G15" s="13"/>
      <c r="H15" s="13">
        <f t="shared" si="2"/>
        <v>0</v>
      </c>
    </row>
    <row r="16" spans="1:9" ht="45" customHeight="1" x14ac:dyDescent="0.3">
      <c r="A16" s="3">
        <v>5</v>
      </c>
      <c r="B16" s="9" t="s">
        <v>3</v>
      </c>
      <c r="C16" s="13">
        <v>0</v>
      </c>
      <c r="D16" s="13">
        <f t="shared" si="1"/>
        <v>0</v>
      </c>
      <c r="E16" s="13"/>
      <c r="F16" s="13"/>
      <c r="G16" s="13"/>
      <c r="H16" s="13">
        <f t="shared" si="2"/>
        <v>0</v>
      </c>
    </row>
    <row r="17" spans="1:8" ht="37.5" x14ac:dyDescent="0.3">
      <c r="A17" s="3">
        <v>6</v>
      </c>
      <c r="B17" s="9" t="s">
        <v>4</v>
      </c>
      <c r="C17" s="13">
        <f>SUM(C19:C28)</f>
        <v>39517.887000000002</v>
      </c>
      <c r="D17" s="13">
        <f>SUM(D19:D28)</f>
        <v>41062.843000000001</v>
      </c>
      <c r="E17" s="13">
        <f t="shared" ref="E17:H17" si="3">SUM(E19:E28)</f>
        <v>0</v>
      </c>
      <c r="F17" s="13">
        <f t="shared" si="3"/>
        <v>47174.999999999993</v>
      </c>
      <c r="G17" s="13">
        <f>SUM(G19:G28)</f>
        <v>-6112.1569999999974</v>
      </c>
      <c r="H17" s="13">
        <f t="shared" si="3"/>
        <v>-1544.9559999999988</v>
      </c>
    </row>
    <row r="18" spans="1:8" ht="41.25" customHeight="1" x14ac:dyDescent="0.3">
      <c r="A18" s="3"/>
      <c r="B18" s="9" t="s">
        <v>43</v>
      </c>
      <c r="C18" s="13"/>
      <c r="D18" s="13"/>
      <c r="E18" s="13"/>
      <c r="F18" s="13"/>
      <c r="G18" s="13"/>
      <c r="H18" s="13"/>
    </row>
    <row r="19" spans="1:8" s="8" customFormat="1" ht="37.5" x14ac:dyDescent="0.3">
      <c r="A19" s="5" t="s">
        <v>30</v>
      </c>
      <c r="B19" s="10" t="s">
        <v>24</v>
      </c>
      <c r="C19" s="16">
        <v>1741.0050000000001</v>
      </c>
      <c r="D19" s="16">
        <f>E19+F19+G19</f>
        <v>1741.0050000000001</v>
      </c>
      <c r="E19" s="16"/>
      <c r="F19" s="16">
        <v>2569.9679999999998</v>
      </c>
      <c r="G19" s="16">
        <v>-828.96299999999974</v>
      </c>
      <c r="H19" s="13">
        <f>C19-D19</f>
        <v>0</v>
      </c>
    </row>
    <row r="20" spans="1:8" s="8" customFormat="1" x14ac:dyDescent="0.3">
      <c r="A20" s="5" t="s">
        <v>31</v>
      </c>
      <c r="B20" s="10" t="s">
        <v>25</v>
      </c>
      <c r="C20" s="16">
        <v>7374.5039999999999</v>
      </c>
      <c r="D20" s="16">
        <f t="shared" ref="D20:D28" si="4">E20+F20+G20</f>
        <v>6962.4359999999997</v>
      </c>
      <c r="E20" s="16"/>
      <c r="F20" s="16">
        <v>6962.4359999999997</v>
      </c>
      <c r="G20" s="16"/>
      <c r="H20" s="13">
        <f t="shared" ref="H20:H28" si="5">C20-D20</f>
        <v>412.06800000000021</v>
      </c>
    </row>
    <row r="21" spans="1:8" s="8" customFormat="1" x14ac:dyDescent="0.3">
      <c r="A21" s="5" t="s">
        <v>32</v>
      </c>
      <c r="B21" s="11" t="s">
        <v>26</v>
      </c>
      <c r="C21" s="16">
        <v>13914.903</v>
      </c>
      <c r="D21" s="16">
        <f t="shared" si="4"/>
        <v>13274.603999999999</v>
      </c>
      <c r="E21" s="16"/>
      <c r="F21" s="16">
        <v>13274.603999999999</v>
      </c>
      <c r="G21" s="16"/>
      <c r="H21" s="13">
        <f t="shared" si="5"/>
        <v>640.29900000000089</v>
      </c>
    </row>
    <row r="22" spans="1:8" s="8" customFormat="1" ht="24" customHeight="1" x14ac:dyDescent="0.3">
      <c r="A22" s="5" t="s">
        <v>33</v>
      </c>
      <c r="B22" s="11" t="s">
        <v>27</v>
      </c>
      <c r="C22" s="16">
        <f>353.438+5387.862</f>
        <v>5741.3</v>
      </c>
      <c r="D22" s="16">
        <f t="shared" si="4"/>
        <v>5686</v>
      </c>
      <c r="E22" s="16"/>
      <c r="F22" s="16">
        <v>5686</v>
      </c>
      <c r="G22" s="16"/>
      <c r="H22" s="13">
        <f t="shared" si="5"/>
        <v>55.300000000000182</v>
      </c>
    </row>
    <row r="23" spans="1:8" s="8" customFormat="1" ht="37.5" x14ac:dyDescent="0.3">
      <c r="A23" s="5" t="s">
        <v>34</v>
      </c>
      <c r="B23" s="10" t="s">
        <v>28</v>
      </c>
      <c r="C23" s="16">
        <v>2178.6</v>
      </c>
      <c r="D23" s="16">
        <f t="shared" si="4"/>
        <v>2128.6799999999998</v>
      </c>
      <c r="E23" s="16"/>
      <c r="F23" s="16">
        <v>2128.6799999999998</v>
      </c>
      <c r="G23" s="16"/>
      <c r="H23" s="13">
        <f t="shared" si="5"/>
        <v>49.920000000000073</v>
      </c>
    </row>
    <row r="24" spans="1:8" s="8" customFormat="1" ht="37.5" x14ac:dyDescent="0.3">
      <c r="A24" s="5" t="s">
        <v>35</v>
      </c>
      <c r="B24" s="10" t="s">
        <v>29</v>
      </c>
      <c r="C24" s="16">
        <f>733.877+1712.379+723.523+1085.284+1262.416+2945.639</f>
        <v>8463.1180000000004</v>
      </c>
      <c r="D24" s="16">
        <f t="shared" si="4"/>
        <v>8463.1180000000004</v>
      </c>
      <c r="E24" s="16"/>
      <c r="F24" s="16">
        <f>2770.2+5026.698+4773.492</f>
        <v>12570.39</v>
      </c>
      <c r="G24" s="16">
        <v>-4107.271999999999</v>
      </c>
      <c r="H24" s="13">
        <f t="shared" si="5"/>
        <v>0</v>
      </c>
    </row>
    <row r="25" spans="1:8" s="8" customFormat="1" ht="26.25" customHeight="1" x14ac:dyDescent="0.3">
      <c r="A25" s="12" t="s">
        <v>37</v>
      </c>
      <c r="B25" s="10" t="s">
        <v>36</v>
      </c>
      <c r="C25" s="16">
        <v>3.3530000000000002</v>
      </c>
      <c r="D25" s="16">
        <f t="shared" si="4"/>
        <v>3.3530000000000002</v>
      </c>
      <c r="E25" s="16"/>
      <c r="F25" s="16">
        <v>4.8600000000000003</v>
      </c>
      <c r="G25" s="16">
        <v>-1.5070000000000001</v>
      </c>
      <c r="H25" s="13">
        <f t="shared" si="5"/>
        <v>0</v>
      </c>
    </row>
    <row r="26" spans="1:8" s="8" customFormat="1" ht="59.25" hidden="1" customHeight="1" x14ac:dyDescent="0.3">
      <c r="A26" s="12" t="s">
        <v>39</v>
      </c>
      <c r="B26" s="10" t="s">
        <v>38</v>
      </c>
      <c r="C26" s="16"/>
      <c r="D26" s="16">
        <f t="shared" si="4"/>
        <v>0</v>
      </c>
      <c r="E26" s="16"/>
      <c r="F26" s="16"/>
      <c r="G26" s="16">
        <v>0</v>
      </c>
      <c r="H26" s="13">
        <f t="shared" si="5"/>
        <v>0</v>
      </c>
    </row>
    <row r="27" spans="1:8" s="8" customFormat="1" ht="27.75" customHeight="1" x14ac:dyDescent="0.3">
      <c r="A27" s="12">
        <v>6.8</v>
      </c>
      <c r="B27" s="10" t="s">
        <v>41</v>
      </c>
      <c r="C27" s="16">
        <v>101.104</v>
      </c>
      <c r="D27" s="16">
        <f t="shared" si="4"/>
        <v>101.104</v>
      </c>
      <c r="E27" s="16"/>
      <c r="F27" s="16">
        <v>129.27600000000001</v>
      </c>
      <c r="G27" s="16">
        <v>-28.172000000000011</v>
      </c>
      <c r="H27" s="13">
        <f t="shared" si="5"/>
        <v>0</v>
      </c>
    </row>
    <row r="28" spans="1:8" s="8" customFormat="1" ht="37.5" x14ac:dyDescent="0.3">
      <c r="A28" s="12" t="s">
        <v>40</v>
      </c>
      <c r="B28" s="10" t="s">
        <v>42</v>
      </c>
      <c r="C28" s="16"/>
      <c r="D28" s="16">
        <f t="shared" si="4"/>
        <v>2702.5430000000001</v>
      </c>
      <c r="E28" s="16"/>
      <c r="F28" s="16">
        <f>47175-43326.214</f>
        <v>3848.7860000000001</v>
      </c>
      <c r="G28" s="16">
        <f>-3848.786+2702.543</f>
        <v>-1146.2429999999999</v>
      </c>
      <c r="H28" s="13">
        <f t="shared" si="5"/>
        <v>-2702.5430000000001</v>
      </c>
    </row>
    <row r="29" spans="1:8" ht="52.5" customHeight="1" x14ac:dyDescent="0.3">
      <c r="A29" s="3">
        <v>7</v>
      </c>
      <c r="B29" s="9" t="s">
        <v>5</v>
      </c>
      <c r="C29" s="13">
        <v>722.60299999999995</v>
      </c>
      <c r="D29" s="13">
        <f>E29+F29+G29</f>
        <v>722.60299999999995</v>
      </c>
      <c r="E29" s="13"/>
      <c r="F29" s="13">
        <v>0</v>
      </c>
      <c r="G29" s="13">
        <v>722.60299999999995</v>
      </c>
      <c r="H29" s="13">
        <f t="shared" si="2"/>
        <v>0</v>
      </c>
    </row>
    <row r="30" spans="1:8" ht="62.25" customHeight="1" x14ac:dyDescent="0.3">
      <c r="A30" s="3">
        <v>8</v>
      </c>
      <c r="B30" s="9" t="s">
        <v>6</v>
      </c>
      <c r="C30" s="13">
        <v>896.11199999999997</v>
      </c>
      <c r="D30" s="13">
        <f t="shared" si="1"/>
        <v>896.11200000000008</v>
      </c>
      <c r="E30" s="13">
        <v>1163</v>
      </c>
      <c r="F30" s="13"/>
      <c r="G30" s="13">
        <v>-266.88799999999998</v>
      </c>
      <c r="H30" s="13">
        <f t="shared" si="2"/>
        <v>0</v>
      </c>
    </row>
    <row r="31" spans="1:8" ht="59.25" customHeight="1" x14ac:dyDescent="0.3">
      <c r="A31" s="3">
        <v>9</v>
      </c>
      <c r="B31" s="9" t="s">
        <v>7</v>
      </c>
      <c r="C31" s="13">
        <f>66857.49-0.49</f>
        <v>66857</v>
      </c>
      <c r="D31" s="13">
        <f t="shared" si="1"/>
        <v>66857</v>
      </c>
      <c r="E31" s="13">
        <v>62214</v>
      </c>
      <c r="F31" s="13"/>
      <c r="G31" s="13">
        <v>4643</v>
      </c>
      <c r="H31" s="13">
        <f t="shared" si="2"/>
        <v>0</v>
      </c>
    </row>
  </sheetData>
  <mergeCells count="14">
    <mergeCell ref="H8:H9"/>
    <mergeCell ref="A5:H5"/>
    <mergeCell ref="A6:H6"/>
    <mergeCell ref="G7:H7"/>
    <mergeCell ref="D8:D9"/>
    <mergeCell ref="E8:G8"/>
    <mergeCell ref="C8:C9"/>
    <mergeCell ref="A11:B11"/>
    <mergeCell ref="C2:G2"/>
    <mergeCell ref="C3:G3"/>
    <mergeCell ref="A2:B2"/>
    <mergeCell ref="A3:B3"/>
    <mergeCell ref="B8:B9"/>
    <mergeCell ref="A8:A9"/>
  </mergeCells>
  <phoneticPr fontId="8" type="noConversion"/>
  <printOptions horizontalCentered="1"/>
  <pageMargins left="0.31496062992125984" right="0.31496062992125984" top="0.43307086614173229" bottom="0.35433070866141736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nguyenthihonglien</dc:creator>
  <cp:lastModifiedBy>Windows 10</cp:lastModifiedBy>
  <cp:lastPrinted>2024-11-21T04:02:20Z</cp:lastPrinted>
  <dcterms:created xsi:type="dcterms:W3CDTF">2024-11-18T09:10:27Z</dcterms:created>
  <dcterms:modified xsi:type="dcterms:W3CDTF">2024-11-21T04:11:29Z</dcterms:modified>
</cp:coreProperties>
</file>