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390" windowHeight="7350" tabRatio="713" firstSheet="3" activeTab="9"/>
  </bookViews>
  <sheets>
    <sheet name="Danh sach N" sheetId="1" state="hidden" r:id="rId1"/>
    <sheet name="Danh sach CN" sheetId="2" state="hidden" r:id="rId2"/>
    <sheet name="DS bao cao N, CN" sheetId="3" state="hidden" r:id="rId3"/>
    <sheet name="PL1" sheetId="4" r:id="rId4"/>
    <sheet name="PL2." sheetId="5" r:id="rId5"/>
    <sheet name="PL3." sheetId="6" r:id="rId6"/>
    <sheet name="PL2" sheetId="7" state="hidden" r:id="rId7"/>
    <sheet name="PL3" sheetId="8" state="hidden" r:id="rId8"/>
    <sheet name="PL4" sheetId="9" r:id="rId9"/>
    <sheet name="PL5" sheetId="10" r:id="rId10"/>
    <sheet name="PL6" sheetId="11" r:id="rId11"/>
    <sheet name="PL7" sheetId="12" r:id="rId12"/>
    <sheet name="PL8" sheetId="13" r:id="rId13"/>
    <sheet name="PL9" sheetId="14" r:id="rId14"/>
    <sheet name="PL10" sheetId="15" r:id="rId15"/>
    <sheet name="PL11" sheetId="16" r:id="rId16"/>
    <sheet name="Sheet1" sheetId="17" r:id="rId17"/>
  </sheets>
  <definedNames>
    <definedName name="_ftn1" localSheetId="12">'PL8'!#REF!</definedName>
    <definedName name="_ftn2" localSheetId="12">'PL8'!#REF!</definedName>
    <definedName name="_ftn3" localSheetId="12">'PL8'!#REF!</definedName>
    <definedName name="_ftnref1" localSheetId="12">'PL8'!$H$11</definedName>
    <definedName name="_ftnref2" localSheetId="12">'PL8'!$J$11</definedName>
    <definedName name="_ftnref3" localSheetId="12">'PL8'!$L$11</definedName>
  </definedNames>
  <calcPr fullCalcOnLoad="1"/>
</workbook>
</file>

<file path=xl/sharedStrings.xml><?xml version="1.0" encoding="utf-8"?>
<sst xmlns="http://schemas.openxmlformats.org/spreadsheetml/2006/main" count="855" uniqueCount="250">
  <si>
    <t xml:space="preserve">TỔNG HỢP KẾT QUẢ RÀ SOÁT HỘ NGHÈO, HỘ CẬN NGHÈO </t>
  </si>
  <si>
    <t>TT</t>
  </si>
  <si>
    <t>Khu vực/Địa bàn</t>
  </si>
  <si>
    <t>Tổng số hộ nghèo</t>
  </si>
  <si>
    <t>Tổng số hộ cận nghèo</t>
  </si>
  <si>
    <t>Số hộ</t>
  </si>
  <si>
    <t>Nhân khẩu</t>
  </si>
  <si>
    <t>Tỷ lệ</t>
  </si>
  <si>
    <t>A</t>
  </si>
  <si>
    <t>B</t>
  </si>
  <si>
    <t>I</t>
  </si>
  <si>
    <t>Khu vực thành thị</t>
  </si>
  <si>
    <t>........</t>
  </si>
  <si>
    <t>II</t>
  </si>
  <si>
    <t>Khu vực nông thôn</t>
  </si>
  <si>
    <t>Tổng cộng (I + II)</t>
  </si>
  <si>
    <t>Hộ</t>
  </si>
  <si>
    <t>III </t>
  </si>
  <si>
    <t>PHÂN TÍCH CÁC CHỈ SỐ THIẾU HỤT DỊCH VỤ XÃ HỘI CƠ BẢN CỦA HỘ NGHÈO</t>
  </si>
  <si>
    <t>Chỉ số thiếu hụt dịch vụ xã hội cơ bản của hộ nghèo</t>
  </si>
  <si>
    <t>III</t>
  </si>
  <si>
    <t>Ghi chú:</t>
  </si>
  <si>
    <t>1: Việc làm</t>
  </si>
  <si>
    <t>3: Dinh dưỡng</t>
  </si>
  <si>
    <t>5: Trình độ giáo dục của người lớn</t>
  </si>
  <si>
    <t>7: Chất lượng nhà ở</t>
  </si>
  <si>
    <t>9: Nguồn nước sinh hoạt</t>
  </si>
  <si>
    <t>11: Sử dụng dịch vụ viễn thông</t>
  </si>
  <si>
    <t>2: Người phụ thuộc trong hộ gia đình</t>
  </si>
  <si>
    <t>4: Bảo hiểm y tế</t>
  </si>
  <si>
    <t>6: Tình trạng đi học của trẻ em</t>
  </si>
  <si>
    <t>8: Diện tích nhà ở bình quân đầu người</t>
  </si>
  <si>
    <t>10: Nhà tiêu hợp vệ sinh</t>
  </si>
  <si>
    <t>12: Phương tiện phục vụ tiếp cận thông tin</t>
  </si>
  <si>
    <t>PHÂN TÍCH TỶ LỆ CÁC CHỈ SỐ THIẾU HỤT DỊCH VỤ XÃ HỘI CƠ BẢN CỦA HỘ NGHÈO</t>
  </si>
  <si>
    <t>PHÂN TÍCH CÁC CHỈ SỐ THIẾU HỤT DỊCH VỤ XÃ HỘI CƠ BẢN CỦA HỘ CẬN NGHÈO</t>
  </si>
  <si>
    <t>Chỉ số thiếu hụt dịch vụ xã hội cơ bản của hộ cận nghèo</t>
  </si>
  <si>
    <t>PHÂN TÍCH TỶ LỆ CÁC CHỈ SỐ THIẾU HỤT DỊCH VỤ XÃ HỘI CƠ BẢN CỦA HỘ CẬN NGHÈO</t>
  </si>
  <si>
    <t>PHÂN TÍCH HỘ NGHÈO THEO CÁC NHÓM ĐỐI TƯỢNG</t>
  </si>
  <si>
    <t>Tổng số hộ dân cư</t>
  </si>
  <si>
    <t>Số hộ dân tộc thiểu số</t>
  </si>
  <si>
    <t>Hộ nghèo theo các nhóm đối tượng</t>
  </si>
  <si>
    <t>đang hưởng chính sách trợ cấp ưu đãi hàng tháng</t>
  </si>
  <si>
    <t>Khu vực/Đơn vị</t>
  </si>
  <si>
    <t>Tỷ lệ (%)</t>
  </si>
  <si>
    <t>PHÂN TÍCH HỘ NGHÈO THEO CÁC NHÓM DÂN TỘC</t>
  </si>
  <si>
    <t>Tổng số hộ nghèo dân tộc thiểu số</t>
  </si>
  <si>
    <t>Kinh</t>
  </si>
  <si>
    <t>Hoa</t>
  </si>
  <si>
    <t>Không có đất sản xuất</t>
  </si>
  <si>
    <t>Không có vốn sản xuất, kinh doanh</t>
  </si>
  <si>
    <t>Không có lao động</t>
  </si>
  <si>
    <t>Không có công cụ/ phương tiện sản xuất</t>
  </si>
  <si>
    <t>Không có kiến thức về sản xuất</t>
  </si>
  <si>
    <t>Không có kỹ năng lao động, sản xuất</t>
  </si>
  <si>
    <t>Có người ốm đau, bệnh nặng, tai nạn...</t>
  </si>
  <si>
    <t>C</t>
  </si>
  <si>
    <t>TỔNG HỢP CHỈ SỐ THIẾU HỤT CỦA TRẺ EM THUỘC HỘ NGHÈO, HỘ CẬN NGHÈO</t>
  </si>
  <si>
    <t>Chỉ số thiếu hụt của trẻ em thuộc hộ nghèo</t>
  </si>
  <si>
    <t>Chỉ số thiếu hụt của trẻ em thuộc hộ cận nghèo</t>
  </si>
  <si>
    <t xml:space="preserve">Tổng số trẻ em </t>
  </si>
  <si>
    <t>Y tế</t>
  </si>
  <si>
    <t>Giáo dục</t>
  </si>
  <si>
    <t>Chỉ số   thiếu hụt về dinh dưỡng</t>
  </si>
  <si>
    <t>Đơn vị tính</t>
  </si>
  <si>
    <t>Trẻ</t>
  </si>
  <si>
    <t>Tổng cộng</t>
  </si>
  <si>
    <t>Cột 1: Tổng số trẻ em thuộc hộ nghèo; Cột 5: Tổng số trẻ em thuộc hộ cận nghèo</t>
  </si>
  <si>
    <t>Cột 2, 6: Trẻ em từ đủ 6 tuổi đến dưới 16 tuổi hiện không có bảo hiểm y tế.</t>
  </si>
  <si>
    <t>Cột 3, 7: Trẻ em dưới 16 tuổi suy dinh dưỡng chiều cao theo tuổi hoặc suy dinh dưỡng cân nặng theo tuổi.</t>
  </si>
  <si>
    <t xml:space="preserve">Cột 4, 8: Trẻ em từ 3 tuổi đến dưới 16 tuổi không được học đúng bậc, cấp học phù hợp với độ tuổi </t>
  </si>
  <si>
    <t xml:space="preserve">(trẻ từ 3 tuổi đến dưới 6 tuổi được tiếp cận giáo dục mầm non, trẻ từ 6 tuổi đến dưới 12 tuổi </t>
  </si>
  <si>
    <t>được tiếp cận giáo dục tiểu học và trẻ từ 12 tuổi đến dưới 16 tuổi được tiếp cận giáo dục trung học cơ sở)</t>
  </si>
  <si>
    <t>Khu vực/đơn vị</t>
  </si>
  <si>
    <t>….</t>
  </si>
  <si>
    <t>Phụ lục 1</t>
  </si>
  <si>
    <t>Phụ lục 04</t>
  </si>
  <si>
    <t>Phụ lục 05</t>
  </si>
  <si>
    <t>Phụ lục 06</t>
  </si>
  <si>
    <t>Phụ lục 07</t>
  </si>
  <si>
    <t>Phụ lục 08</t>
  </si>
  <si>
    <t>Phụ lục 09</t>
  </si>
  <si>
    <t>Phụ lục 10</t>
  </si>
  <si>
    <t>Phụ lục 11</t>
  </si>
  <si>
    <t>Trong đó</t>
  </si>
  <si>
    <t>Số hộ nghèo mới</t>
  </si>
  <si>
    <t>Số hộ cận nghèo mới</t>
  </si>
  <si>
    <t>Tổng số hộ cận nghèo đầu kỳ chuẩn giai đoạn 2022-2025</t>
  </si>
  <si>
    <t>Tổng số hộ nghèo đầu kỳ chuẩn giai đoạn 2022-2025</t>
  </si>
  <si>
    <t>3=2/1</t>
  </si>
  <si>
    <t>5=4/1</t>
  </si>
  <si>
    <t>6=1-(2+4)</t>
  </si>
  <si>
    <t>7=6/1</t>
  </si>
  <si>
    <t>Danh sách kết quả rà soát hộ nghèo cuối năm 2021 theo chuẩn giai đoạn 2022-2025</t>
  </si>
  <si>
    <t>Ngày, tháng, năm sinh</t>
  </si>
  <si>
    <t>Địa chỉ</t>
  </si>
  <si>
    <t>Dân tộc</t>
  </si>
  <si>
    <t>Số khẩu</t>
  </si>
  <si>
    <t>Hộ không có khả năng lao động</t>
  </si>
  <si>
    <t>Hộ nghèo có đối tượng người có công với cách mạng</t>
  </si>
  <si>
    <t>Nguyên Nhân nghèo</t>
  </si>
  <si>
    <t xml:space="preserve">Chỉ số  thiếu hụt về bảo hiểm y tế </t>
  </si>
  <si>
    <t>Chỉ số    thiếu hụt về tình trạng đi học</t>
  </si>
  <si>
    <t xml:space="preserve">Chỉ số   thiếu hụt về bảo hiểm y tế </t>
  </si>
  <si>
    <t>Chỉ số thiếu hụt về dinh dưỡng</t>
  </si>
  <si>
    <t>Danh sách kết quả rà soát hộ cận nghèo cuối năm 2021 theo chuẩn giai đoạn 2022-2025</t>
  </si>
  <si>
    <r>
      <t xml:space="preserve">Giới tính </t>
    </r>
    <r>
      <rPr>
        <sz val="6"/>
        <color indexed="8"/>
        <rFont val="Times New Roman"/>
        <family val="1"/>
      </rPr>
      <t>(Nam 1, Nữ 2)</t>
    </r>
  </si>
  <si>
    <t>Chỉ số thiếu hụt của trẻ em</t>
  </si>
  <si>
    <t>*</t>
  </si>
  <si>
    <t>Họ và tên chủ hộ</t>
  </si>
  <si>
    <t xml:space="preserve">Ghi chú: </t>
  </si>
  <si>
    <r>
      <t xml:space="preserve">Chỉ số thiếu hụt dịch vụ xã hội cơ bản của hộ nghèo </t>
    </r>
    <r>
      <rPr>
        <i/>
        <sz val="11"/>
        <color indexed="8"/>
        <rFont val="Calibri"/>
        <family val="2"/>
      </rPr>
      <t>(Đánh dấu X vào ô tương ứng)</t>
    </r>
  </si>
  <si>
    <r>
      <t xml:space="preserve">Nguyên nhân nghèo </t>
    </r>
    <r>
      <rPr>
        <i/>
        <sz val="11"/>
        <color indexed="8"/>
        <rFont val="Calibri"/>
        <family val="2"/>
      </rPr>
      <t>(Đánh dấu x vào ô tương ứng)</t>
    </r>
  </si>
  <si>
    <r>
      <t>Chỉ số thiếu hụt dịch vụ xã hội cơ bản của hộ nghèo</t>
    </r>
    <r>
      <rPr>
        <i/>
        <sz val="11"/>
        <color indexed="8"/>
        <rFont val="Calibri"/>
        <family val="2"/>
      </rPr>
      <t xml:space="preserve"> (Đánh dấu x vào ô tương ứng)</t>
    </r>
  </si>
  <si>
    <r>
      <t>Nguyên nhân nghèo</t>
    </r>
    <r>
      <rPr>
        <i/>
        <sz val="11"/>
        <color indexed="8"/>
        <rFont val="Calibri"/>
        <family val="2"/>
      </rPr>
      <t xml:space="preserve"> (Đánh dấu x vào ô tương ứng)</t>
    </r>
  </si>
  <si>
    <r>
      <t xml:space="preserve">Chỉ số thiếu hụt của trẻ em </t>
    </r>
    <r>
      <rPr>
        <i/>
        <sz val="11"/>
        <color indexed="8"/>
        <rFont val="Calibri"/>
        <family val="2"/>
      </rPr>
      <t>(Điền số liệu tương ứng với chỉ số thiếu hụt)</t>
    </r>
  </si>
  <si>
    <t>Biểu mẫu 01</t>
  </si>
  <si>
    <t>Biểu mẫu 10</t>
  </si>
  <si>
    <t>Biểu mẫu 11</t>
  </si>
  <si>
    <t>Biểu mẫu 12</t>
  </si>
  <si>
    <t>*  Áp dụng cho cấp xã chi tiết theo thôn tại Mục III</t>
  </si>
  <si>
    <t>* Áp dụng cho cấp xã chi tiết theo thôn tại Mục III</t>
  </si>
  <si>
    <r>
      <t xml:space="preserve">Chỉ số thiếu hụt của trẻ em </t>
    </r>
    <r>
      <rPr>
        <i/>
        <sz val="11"/>
        <color indexed="8"/>
        <rFont val="Calibri"/>
        <family val="2"/>
      </rPr>
      <t>(điền số liệu tương ứng với chỉ số thiếu hụt)</t>
    </r>
  </si>
  <si>
    <t>* Áp dụng cho cấp xã chi tiết theo thôn</t>
  </si>
  <si>
    <t>Biễu mẫu 02</t>
  </si>
  <si>
    <t>Biểu mẫu 05</t>
  </si>
  <si>
    <t>Biểu mẫu 06</t>
  </si>
  <si>
    <t>Biểu mẫu 13</t>
  </si>
  <si>
    <t>DANH SÁCH HỘ NGHÈO, HỘ CẬN NGHÈO</t>
  </si>
  <si>
    <t>Năm rà soát:</t>
  </si>
  <si>
    <t>Năm rà soát</t>
  </si>
  <si>
    <t>Họ và tên Chủ hộ và thành viên hộ</t>
  </si>
  <si>
    <t>Danh sách hộ nghèo</t>
  </si>
  <si>
    <t>Nguyễn Văn A (Chủ hộ)</t>
  </si>
  <si>
    <t>Nguyễn Văn B</t>
  </si>
  <si>
    <t>Danh sách hộ cận nghèo</t>
  </si>
  <si>
    <t>…….</t>
  </si>
  <si>
    <t>Trần Văn B (Chủ hộ)</t>
  </si>
  <si>
    <t xml:space="preserve">Trần Văn A </t>
  </si>
  <si>
    <t>Ghi chú</t>
  </si>
  <si>
    <t>Trần Văn C (chủ hộ)</t>
  </si>
  <si>
    <t>Trần văn B</t>
  </si>
  <si>
    <t>Thôn, tổ dân phố (số hộ…, số khẩu…)</t>
  </si>
  <si>
    <t>Thôn, tổ dân phố (số hộ…, số khẩu)</t>
  </si>
  <si>
    <t>Tổng cộng danh sách: Có…hộ nghèo,…khẩu; Có….hộ cận nghèo,….khẩu</t>
  </si>
  <si>
    <t>Biểu mẫu 03</t>
  </si>
  <si>
    <t>(Kèm theo Báo cáo của Ban Chỉ đạo cấp xã.)</t>
  </si>
  <si>
    <t>(Kèm theo Báo cáo Ban Chỉ đạo cấp xã)</t>
  </si>
  <si>
    <t>(Kèm theo Báo cáo của Ban Chỉ đạo cấp xã)</t>
  </si>
  <si>
    <t>TỔNG HỢP PHÂN TÍCH HỘ NGHÈO THEO CHUẨN CÁC GIAI ĐOẠN</t>
  </si>
  <si>
    <t>TỔNG HỢP PHÂN TÍCH HỘ CẬN NGHÈO THEO CHUẨN CÁC GIAI ĐOẠN</t>
  </si>
  <si>
    <t>Phụ lục 02</t>
  </si>
  <si>
    <t>Xã Phổ Cường</t>
  </si>
  <si>
    <t>Phường Phổ Thạnh</t>
  </si>
  <si>
    <t>Phường Phổ Hòa</t>
  </si>
  <si>
    <t>Phường Phổ Vinh</t>
  </si>
  <si>
    <t>Phường Nguyễn Nghiêm</t>
  </si>
  <si>
    <t>Phường Phổ Ninh</t>
  </si>
  <si>
    <t>Phường Phổ Minh</t>
  </si>
  <si>
    <t>Phường Phổ Văn</t>
  </si>
  <si>
    <t>Phường Phổ Quang</t>
  </si>
  <si>
    <t>Xã Phổ Châu</t>
  </si>
  <si>
    <t>Xã Phổ Khánh</t>
  </si>
  <si>
    <t>Xã Phổ Thuận</t>
  </si>
  <si>
    <t>Xã Phổ Nhơn</t>
  </si>
  <si>
    <t>Xã Phổ Phong</t>
  </si>
  <si>
    <t>Xã Phổ An</t>
  </si>
  <si>
    <t>Tổng cộng (I+II)</t>
  </si>
  <si>
    <t>STT</t>
  </si>
  <si>
    <t>ỦY BAN NHÂN DÂN</t>
  </si>
  <si>
    <t>THỊ XÃ ĐỨC PHỔ</t>
  </si>
  <si>
    <t>Độc lập - Tự do - Hạnh phúc</t>
  </si>
  <si>
    <t>KT. CHỦ TỊCH</t>
  </si>
  <si>
    <t>PHÓ CHỦ TỊCH</t>
  </si>
  <si>
    <t>Võ Thanh Hùng</t>
  </si>
  <si>
    <t>PHÒNG LĐ-TB&amp;XH</t>
  </si>
  <si>
    <t xml:space="preserve">TRƯỞNG PHÒNG </t>
  </si>
  <si>
    <t>Nguyễn Văn Thanh</t>
  </si>
  <si>
    <t>THEO CHUẨN GIAI ĐOẠN 2022-2025</t>
  </si>
  <si>
    <t>Đức Phổ, ngày      tháng      năm 2021</t>
  </si>
  <si>
    <t>0</t>
  </si>
  <si>
    <t>đã thẩm định</t>
  </si>
  <si>
    <t>nộp lại cv thẩm định</t>
  </si>
  <si>
    <t>đang trình</t>
  </si>
  <si>
    <t>Phụ lục 03</t>
  </si>
  <si>
    <t>CỘNG HÒA XÃ HỘI CHỦ NGHĨA XÃ HỘI VIỆT NAM</t>
  </si>
  <si>
    <t>CỘNG HÒA XÃ HỘI CHỦ NGHĨA VIỆT NAM</t>
  </si>
  <si>
    <r>
      <t xml:space="preserve">Số hộ nghèo chuẩn giai đoạn 2016-2020 </t>
    </r>
    <r>
      <rPr>
        <i/>
        <sz val="11"/>
        <rFont val="Times New Roman"/>
        <family val="1"/>
      </rPr>
      <t>(kết quả cuối năm 2020)</t>
    </r>
  </si>
  <si>
    <r>
      <t xml:space="preserve">Số hộ cận nghèo chuẩn giai đoạn 2016-2020 </t>
    </r>
    <r>
      <rPr>
        <i/>
        <sz val="11"/>
        <rFont val="Times New Roman"/>
        <family val="1"/>
      </rPr>
      <t>(kết quả cuối năm 2020)</t>
    </r>
  </si>
  <si>
    <t>TỔNG HỢP DIỄN BIẾN HỘ NGHÈO TRONG NĂM</t>
  </si>
  <si>
    <t>Phân tổ</t>
  </si>
  <si>
    <t>Diễn biến giảm số hộ nghèo</t>
  </si>
  <si>
    <t>Diễn biến tăng số hộ nghèo</t>
  </si>
  <si>
    <t>Số hộ thoát nghèo</t>
  </si>
  <si>
    <t>Nguyên nhân: thay đổi nhân khẩu, hộ nghèo đơn thân chết đi, chuyển đi nơi khác, tách, nhập với hộ khác,…</t>
  </si>
  <si>
    <t>Số hộ cận nghèo trở thành hộ nghèo</t>
  </si>
  <si>
    <t>Số hộ ngoài danh sách hộ nghèo, hộ cận nghèo gặp khó khăn đột xuất trong năm</t>
  </si>
  <si>
    <t>Nguyên nhân: thay đổi nhân khẩu, chuyển đến, tách, nhập với hộ khác,...</t>
  </si>
  <si>
    <t>Trở thành hộ cận nghèo</t>
  </si>
  <si>
    <t>Vượt chuẩn cận nghèo</t>
  </si>
  <si>
    <t>Tái nghèo</t>
  </si>
  <si>
    <t>Phát sinh mới</t>
  </si>
  <si>
    <t>Biểu mẫu 07</t>
  </si>
  <si>
    <t>TỔNG HỢP DIỄN BIẾN HỘ CẬN NGHÈO TRONG NĂM</t>
  </si>
  <si>
    <t>Diễn biến giảm số hộ cận nghèo</t>
  </si>
  <si>
    <t>Diễn biến tăng số hộ cận nghèo</t>
  </si>
  <si>
    <t>Nguyên nhân: thay đổi nhân khẩu, hộ đơn thân chết đi, chuyển đi nơi khác, tách, nhập với hộ khác,...</t>
  </si>
  <si>
    <t>Số hộ nghèo trở thành hộ cận nghèo</t>
  </si>
  <si>
    <t>Tái cận nghèo</t>
  </si>
  <si>
    <t>Tổng số cận hộ nghèo</t>
  </si>
  <si>
    <t>Hộ cận nghèo dân tộc thiểu số</t>
  </si>
  <si>
    <t>Hộ cận nghèo không có khả năng lao động</t>
  </si>
  <si>
    <t>Hộ cận nghèo có đối tượng người có công với cách mạng</t>
  </si>
  <si>
    <t>Tổng số hộ cận nghèo dân tộc thiểu số</t>
  </si>
  <si>
    <t>Thái</t>
  </si>
  <si>
    <t xml:space="preserve">Nguyên nhân nghèo, cận nghèo       
</t>
  </si>
  <si>
    <t>Tổng số hộ nghèo, hộ cận nghèo</t>
  </si>
  <si>
    <t>-</t>
  </si>
  <si>
    <t>Hộ nghèo</t>
  </si>
  <si>
    <t>Hộ cận nghèo</t>
  </si>
  <si>
    <t>Kết quả rà soát thường xuyên</t>
  </si>
  <si>
    <t>PHÂN TÍCH HỘ NGHÈO THEO CÁC NGUYÊN NHÂN NGHÈO, CẬN NGHÈO</t>
  </si>
  <si>
    <t>Biễu mẫu 05</t>
  </si>
  <si>
    <t>Biểu mẫu 08</t>
  </si>
  <si>
    <t>Biểu mẫu 09</t>
  </si>
  <si>
    <t>Biễu mẫu 15</t>
  </si>
  <si>
    <t>Biểu mẫu 14</t>
  </si>
  <si>
    <t>Ghi chú: Áp dụng cho cấp xã chi tiết theo thôn tại Mục III</t>
  </si>
  <si>
    <t>(Kèm theo Công văn số:             /UBND ngày      /5/2022 của UBND thị xã Đức Phổ)</t>
  </si>
  <si>
    <t>Hre</t>
  </si>
  <si>
    <r>
      <t xml:space="preserve">Tổng số hộ dân cư </t>
    </r>
    <r>
      <rPr>
        <i/>
        <sz val="11"/>
        <color indexed="8"/>
        <rFont val="Times New Roman"/>
        <family val="1"/>
      </rPr>
      <t>(tại thời điểm rà soát)</t>
    </r>
  </si>
  <si>
    <r>
      <t xml:space="preserve">Tổng số            hộ nghèo đầu năm       </t>
    </r>
    <r>
      <rPr>
        <sz val="10"/>
        <color indexed="8"/>
        <rFont val="Times New Roman"/>
        <family val="1"/>
      </rPr>
      <t>(theo Quyết định phê duyệt của cấp có thẩm quyền)</t>
    </r>
  </si>
  <si>
    <r>
      <t xml:space="preserve">Tổng số hộ nghèo tính đến thời điểm rà soát </t>
    </r>
    <r>
      <rPr>
        <sz val="10"/>
        <color indexed="8"/>
        <rFont val="Times New Roman"/>
        <family val="1"/>
      </rPr>
      <t>(theo Quyết định phê duyệt của cấp có thẩm quyền)</t>
    </r>
  </si>
  <si>
    <r>
      <t xml:space="preserve">Tổng số hộ cận nghèo đầu năm </t>
    </r>
    <r>
      <rPr>
        <sz val="10"/>
        <color indexed="8"/>
        <rFont val="Times New Roman"/>
        <family val="1"/>
      </rPr>
      <t>(theo Quyết định phê duyệt của cấp có thẩm quyền)</t>
    </r>
  </si>
  <si>
    <r>
      <t xml:space="preserve">Tổng số hộ cận nghèo tính đến thời điểm rà soát </t>
    </r>
    <r>
      <rPr>
        <sz val="10"/>
        <color indexed="8"/>
        <rFont val="Times New Roman"/>
        <family val="1"/>
      </rPr>
      <t>(theo Quyết định phê duyệt của cấp có thẩm quyền)</t>
    </r>
  </si>
  <si>
    <r>
      <t>Số hộ thoát cận nghèo</t>
    </r>
    <r>
      <rPr>
        <sz val="10"/>
        <color indexed="8"/>
        <rFont val="Times New Roman"/>
        <family val="1"/>
      </rPr>
      <t xml:space="preserve"> </t>
    </r>
  </si>
  <si>
    <r>
      <t xml:space="preserve">Tỷ lệ chỉ số thiếu hụt dịch vụ xã hội cơ bản của hộ nghèo </t>
    </r>
    <r>
      <rPr>
        <sz val="11"/>
        <color indexed="8"/>
        <rFont val="Times New Roman"/>
        <family val="1"/>
      </rPr>
      <t>(so với tổng số hộ nghèo)</t>
    </r>
  </si>
  <si>
    <r>
      <t xml:space="preserve">Tỷ lệ chỉ số thiếu hụt dịch vụ xã hội cơ bản của hộ nghèo </t>
    </r>
    <r>
      <rPr>
        <sz val="11"/>
        <color indexed="8"/>
        <rFont val="Times New Roman"/>
        <family val="1"/>
      </rPr>
      <t>(so với tổng số hộ cận nghèo)</t>
    </r>
  </si>
  <si>
    <r>
      <t xml:space="preserve">Phân tổ </t>
    </r>
    <r>
      <rPr>
        <i/>
        <sz val="11"/>
        <color indexed="8"/>
        <rFont val="Times New Roman"/>
        <family val="1"/>
      </rPr>
      <t>(Hộ, nhân khẩu)</t>
    </r>
  </si>
  <si>
    <r>
      <t>Hộ nghèo dân tộc thiểu số</t>
    </r>
    <r>
      <rPr>
        <sz val="11"/>
        <color indexed="8"/>
        <rFont val="Times New Roman"/>
        <family val="1"/>
      </rPr>
      <t>[1]</t>
    </r>
  </si>
  <si>
    <r>
      <t>Hộ nghèo không có khả năng lao động</t>
    </r>
    <r>
      <rPr>
        <sz val="11"/>
        <color indexed="8"/>
        <rFont val="Times New Roman"/>
        <family val="1"/>
      </rPr>
      <t>[2]</t>
    </r>
  </si>
  <si>
    <r>
      <t>Hộ nghèo có đối tượng người có công với cách mạng</t>
    </r>
    <r>
      <rPr>
        <sz val="11"/>
        <color indexed="8"/>
        <rFont val="Times New Roman"/>
        <family val="1"/>
      </rPr>
      <t>[3]</t>
    </r>
  </si>
  <si>
    <r>
      <t>[1]</t>
    </r>
    <r>
      <rPr>
        <sz val="11"/>
        <color indexed="8"/>
        <rFont val="Times New Roman"/>
        <family val="1"/>
      </rPr>
      <t xml:space="preserve"> Hộ nghèo dân tộc thiểu số là hộ nghèo có chủ hộ hoặc có vợ, chồng của chủ hộ là đồng bào dân tộc thiểu số theo quy định của pháp luật.</t>
    </r>
  </si>
  <si>
    <r>
      <t>[2]</t>
    </r>
    <r>
      <rPr>
        <sz val="10"/>
        <color indexed="8"/>
        <rFont val="Times New Roman"/>
        <family val="1"/>
      </rPr>
      <t xml:space="preserve"> Hộ nghèo không có khả năng lao động là hộ nghèo không có thành viên trong độ tuổi lao động hoặc có thành viên trong độ tuổi lao động nhưng mất khả năng lao động.</t>
    </r>
  </si>
  <si>
    <r>
      <t>[3]</t>
    </r>
    <r>
      <rPr>
        <sz val="11"/>
        <color indexed="8"/>
        <rFont val="Times New Roman"/>
        <family val="1"/>
      </rPr>
      <t xml:space="preserve"> Hộ nghèo có đối tượng người có công với cách mạng là hộ nghèo có ít nhất một thành viên trong hộ là người có công với cách mạng </t>
    </r>
  </si>
  <si>
    <r>
      <t xml:space="preserve">Nguyên nhân khác </t>
    </r>
    <r>
      <rPr>
        <sz val="11"/>
        <color indexed="8"/>
        <rFont val="Times New Roman"/>
        <family val="1"/>
      </rPr>
      <t>(ghi rõ)</t>
    </r>
  </si>
  <si>
    <t xml:space="preserve">Tổng số </t>
  </si>
  <si>
    <r>
      <t xml:space="preserve">Ghi chú: </t>
    </r>
    <r>
      <rPr>
        <sz val="11"/>
        <rFont val="Times New Roman"/>
        <family val="1"/>
      </rPr>
      <t>Áp dụng cho cấp xã chi tiết theo thôn tại Mục III</t>
    </r>
  </si>
  <si>
    <t>Chỉ số thiếu hụt về tình trạng đi học</t>
  </si>
  <si>
    <t>Dân tộc Kinh</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</si>
</sst>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0_);_(* \(#,##0.0\);_(* &quot;-&quot;??_);_(@_)"/>
    <numFmt numFmtId="174" formatCode="0.0"/>
  </numFmts>
  <fonts count="138">
    <font>
      <sz val="11"/>
      <color theme="1"/>
      <name val="Calibri"/>
      <family val="2"/>
    </font>
    <font>
      <sz val="11"/>
      <color indexed="8"/>
      <name val="Calibri"/>
      <family val="2"/>
    </font>
    <font>
      <i/>
      <sz val="11"/>
      <color indexed="8"/>
      <name val="Calibri"/>
      <family val="2"/>
    </font>
    <font>
      <sz val="6"/>
      <color indexed="8"/>
      <name val="Times New Roman"/>
      <family val="1"/>
    </font>
    <font>
      <sz val="14"/>
      <name val="Times New Roman"/>
      <family val="1"/>
    </font>
    <font>
      <sz val="12"/>
      <name val="Times New Roman"/>
      <family val="1"/>
    </font>
    <font>
      <b/>
      <sz val="13"/>
      <name val="Times New Roman"/>
      <family val="1"/>
    </font>
    <font>
      <sz val="10"/>
      <name val="Arial"/>
      <family val="2"/>
    </font>
    <font>
      <b/>
      <sz val="11"/>
      <name val="Times New Roman"/>
      <family val="1"/>
    </font>
    <font>
      <sz val="11"/>
      <name val="Times New Roman"/>
      <family val="1"/>
    </font>
    <font>
      <i/>
      <sz val="11"/>
      <name val="Times New Roman"/>
      <family val="1"/>
    </font>
    <font>
      <b/>
      <sz val="12"/>
      <name val="Times New Roman"/>
      <family val="1"/>
    </font>
    <font>
      <b/>
      <i/>
      <sz val="11"/>
      <name val="Times New Roman"/>
      <family val="1"/>
    </font>
    <font>
      <sz val="10"/>
      <name val="Times New Roman"/>
      <family val="1"/>
    </font>
    <font>
      <sz val="10"/>
      <color indexed="8"/>
      <name val="Times New Roman"/>
      <family val="1"/>
    </font>
    <font>
      <i/>
      <sz val="11"/>
      <color indexed="8"/>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6"/>
      <color indexed="8"/>
      <name val="Calibri"/>
      <family val="2"/>
    </font>
    <font>
      <b/>
      <i/>
      <sz val="11"/>
      <color indexed="8"/>
      <name val="Calibri"/>
      <family val="2"/>
    </font>
    <font>
      <b/>
      <sz val="11"/>
      <color indexed="8"/>
      <name val="Times New Roman"/>
      <family val="1"/>
    </font>
    <font>
      <b/>
      <sz val="10"/>
      <color indexed="8"/>
      <name val="Times New Roman"/>
      <family val="1"/>
    </font>
    <font>
      <b/>
      <i/>
      <sz val="11"/>
      <color indexed="8"/>
      <name val="Times New Roman"/>
      <family val="1"/>
    </font>
    <font>
      <b/>
      <i/>
      <sz val="10"/>
      <color indexed="8"/>
      <name val="Times New Roman"/>
      <family val="1"/>
    </font>
    <font>
      <b/>
      <sz val="6"/>
      <color indexed="8"/>
      <name val="Times New Roman"/>
      <family val="1"/>
    </font>
    <font>
      <sz val="11"/>
      <name val="Calibri"/>
      <family val="2"/>
    </font>
    <font>
      <b/>
      <sz val="11"/>
      <name val="Calibri"/>
      <family val="2"/>
    </font>
    <font>
      <i/>
      <sz val="11"/>
      <name val="Calibri"/>
      <family val="2"/>
    </font>
    <font>
      <sz val="11"/>
      <color indexed="10"/>
      <name val="Times New Roman"/>
      <family val="1"/>
    </font>
    <font>
      <sz val="10"/>
      <color indexed="10"/>
      <name val="Times New Roman"/>
      <family val="1"/>
    </font>
    <font>
      <b/>
      <sz val="11"/>
      <color indexed="10"/>
      <name val="Times New Roman"/>
      <family val="1"/>
    </font>
    <font>
      <b/>
      <sz val="11"/>
      <color indexed="10"/>
      <name val="Calibri"/>
      <family val="2"/>
    </font>
    <font>
      <sz val="10"/>
      <color indexed="8"/>
      <name val="Calibri"/>
      <family val="2"/>
    </font>
    <font>
      <b/>
      <sz val="9"/>
      <color indexed="8"/>
      <name val="Times New Roman"/>
      <family val="1"/>
    </font>
    <font>
      <b/>
      <sz val="13"/>
      <color indexed="8"/>
      <name val="Times New Roman"/>
      <family val="1"/>
    </font>
    <font>
      <b/>
      <sz val="12"/>
      <color indexed="8"/>
      <name val="Times New Roman"/>
      <family val="1"/>
    </font>
    <font>
      <sz val="13"/>
      <color indexed="8"/>
      <name val="Times New Roman"/>
      <family val="1"/>
    </font>
    <font>
      <b/>
      <sz val="14"/>
      <color indexed="8"/>
      <name val="Times New Roman"/>
      <family val="1"/>
    </font>
    <font>
      <i/>
      <sz val="10"/>
      <color indexed="8"/>
      <name val="Times New Roman"/>
      <family val="1"/>
    </font>
    <font>
      <b/>
      <i/>
      <sz val="9"/>
      <color indexed="8"/>
      <name val="Times New Roman"/>
      <family val="1"/>
    </font>
    <font>
      <i/>
      <sz val="12"/>
      <color indexed="8"/>
      <name val="Times New Roman"/>
      <family val="1"/>
    </font>
    <font>
      <vertAlign val="superscript"/>
      <sz val="10"/>
      <color indexed="8"/>
      <name val="Times New Roman"/>
      <family val="1"/>
    </font>
    <font>
      <vertAlign val="superscript"/>
      <sz val="11"/>
      <color indexed="8"/>
      <name val="Times New Roman"/>
      <family val="1"/>
    </font>
    <font>
      <b/>
      <i/>
      <sz val="11"/>
      <name val="Calibri"/>
      <family val="2"/>
    </font>
    <font>
      <u val="single"/>
      <sz val="11"/>
      <color indexed="12"/>
      <name val="Calibri"/>
      <family val="2"/>
    </font>
    <font>
      <u val="single"/>
      <sz val="11"/>
      <color indexed="20"/>
      <name val="Calibri"/>
      <family val="2"/>
    </font>
    <font>
      <b/>
      <sz val="11"/>
      <color indexed="8"/>
      <name val="Cambria"/>
      <family val="1"/>
    </font>
    <font>
      <b/>
      <sz val="13"/>
      <color indexed="8"/>
      <name val="Cambria"/>
      <family val="1"/>
    </font>
    <font>
      <sz val="11"/>
      <color indexed="8"/>
      <name val="Cambria"/>
      <family val="1"/>
    </font>
    <font>
      <i/>
      <sz val="11"/>
      <color indexed="8"/>
      <name val="Cambria"/>
      <family val="1"/>
    </font>
    <font>
      <b/>
      <sz val="10"/>
      <color indexed="8"/>
      <name val="Cambria"/>
      <family val="1"/>
    </font>
    <font>
      <sz val="10"/>
      <color indexed="8"/>
      <name val="Cambria"/>
      <family val="1"/>
    </font>
    <font>
      <b/>
      <sz val="9"/>
      <color indexed="8"/>
      <name val="Cambria"/>
      <family val="1"/>
    </font>
    <font>
      <b/>
      <i/>
      <sz val="11"/>
      <color indexed="8"/>
      <name val="Cambria"/>
      <family val="1"/>
    </font>
    <font>
      <sz val="12"/>
      <color indexed="8"/>
      <name val="Cambria"/>
      <family val="1"/>
    </font>
    <font>
      <b/>
      <i/>
      <sz val="11"/>
      <name val="Cambria"/>
      <family val="1"/>
    </font>
    <font>
      <b/>
      <sz val="11"/>
      <name val="Cambria"/>
      <family val="1"/>
    </font>
    <font>
      <sz val="11"/>
      <name val="Cambria"/>
      <family val="1"/>
    </font>
    <font>
      <sz val="12"/>
      <name val="Cambria"/>
      <family val="1"/>
    </font>
    <font>
      <b/>
      <sz val="14"/>
      <color indexed="8"/>
      <name val="Cambria"/>
      <family val="1"/>
    </font>
    <font>
      <sz val="8"/>
      <color indexed="8"/>
      <name val="Times New Roman"/>
      <family val="0"/>
    </font>
    <font>
      <sz val="9"/>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1"/>
      <color rgb="FF000000"/>
      <name val="Times New Roman"/>
      <family val="1"/>
    </font>
    <font>
      <sz val="12"/>
      <color rgb="FF000000"/>
      <name val="Times New Roman"/>
      <family val="1"/>
    </font>
    <font>
      <sz val="6"/>
      <color theme="1"/>
      <name val="Calibri"/>
      <family val="2"/>
    </font>
    <font>
      <b/>
      <i/>
      <sz val="11"/>
      <color theme="1"/>
      <name val="Calibri"/>
      <family val="2"/>
    </font>
    <font>
      <sz val="6"/>
      <color rgb="FF000000"/>
      <name val="Times New Roman"/>
      <family val="1"/>
    </font>
    <font>
      <b/>
      <sz val="11"/>
      <color rgb="FF000000"/>
      <name val="Times New Roman"/>
      <family val="1"/>
    </font>
    <font>
      <b/>
      <sz val="10"/>
      <color theme="1"/>
      <name val="Times New Roman"/>
      <family val="1"/>
    </font>
    <font>
      <b/>
      <i/>
      <sz val="11"/>
      <color rgb="FF000000"/>
      <name val="Times New Roman"/>
      <family val="1"/>
    </font>
    <font>
      <i/>
      <sz val="11"/>
      <color theme="1"/>
      <name val="Calibri"/>
      <family val="2"/>
    </font>
    <font>
      <b/>
      <i/>
      <sz val="10"/>
      <color theme="1"/>
      <name val="Times New Roman"/>
      <family val="1"/>
    </font>
    <font>
      <b/>
      <sz val="6"/>
      <color rgb="FF000000"/>
      <name val="Times New Roman"/>
      <family val="1"/>
    </font>
    <font>
      <sz val="11"/>
      <color rgb="FFFF0000"/>
      <name val="Times New Roman"/>
      <family val="1"/>
    </font>
    <font>
      <sz val="10"/>
      <color rgb="FFFF0000"/>
      <name val="Times New Roman"/>
      <family val="1"/>
    </font>
    <font>
      <b/>
      <sz val="11"/>
      <color rgb="FFFF0000"/>
      <name val="Times New Roman"/>
      <family val="1"/>
    </font>
    <font>
      <b/>
      <sz val="11"/>
      <color rgb="FFFF0000"/>
      <name val="Calibri"/>
      <family val="2"/>
    </font>
    <font>
      <b/>
      <sz val="11"/>
      <color theme="1"/>
      <name val="Times New Roman"/>
      <family val="1"/>
    </font>
    <font>
      <sz val="10"/>
      <color theme="1"/>
      <name val="Calibri"/>
      <family val="2"/>
    </font>
    <font>
      <b/>
      <sz val="9"/>
      <color theme="1"/>
      <name val="Times New Roman"/>
      <family val="1"/>
    </font>
    <font>
      <b/>
      <i/>
      <sz val="11"/>
      <color theme="1"/>
      <name val="Times New Roman"/>
      <family val="1"/>
    </font>
    <font>
      <i/>
      <sz val="11"/>
      <color theme="1"/>
      <name val="Times New Roman"/>
      <family val="1"/>
    </font>
    <font>
      <sz val="11"/>
      <color theme="1"/>
      <name val="Times New Roman"/>
      <family val="1"/>
    </font>
    <font>
      <b/>
      <sz val="13"/>
      <color theme="1"/>
      <name val="Times New Roman"/>
      <family val="1"/>
    </font>
    <font>
      <b/>
      <sz val="12"/>
      <color theme="1"/>
      <name val="Times New Roman"/>
      <family val="1"/>
    </font>
    <font>
      <sz val="13"/>
      <color theme="1"/>
      <name val="Times New Roman"/>
      <family val="1"/>
    </font>
    <font>
      <b/>
      <sz val="14"/>
      <color theme="1"/>
      <name val="Times New Roman"/>
      <family val="1"/>
    </font>
    <font>
      <i/>
      <sz val="10"/>
      <color theme="1"/>
      <name val="Times New Roman"/>
      <family val="1"/>
    </font>
    <font>
      <b/>
      <i/>
      <sz val="9"/>
      <color theme="1"/>
      <name val="Times New Roman"/>
      <family val="1"/>
    </font>
    <font>
      <b/>
      <sz val="11"/>
      <color theme="1"/>
      <name val="Cambria"/>
      <family val="1"/>
    </font>
    <font>
      <sz val="11"/>
      <color theme="1"/>
      <name val="Cambria"/>
      <family val="1"/>
    </font>
    <font>
      <sz val="10"/>
      <color theme="1"/>
      <name val="Cambria"/>
      <family val="1"/>
    </font>
    <font>
      <b/>
      <sz val="10"/>
      <color theme="1"/>
      <name val="Cambria"/>
      <family val="1"/>
    </font>
    <font>
      <b/>
      <sz val="9"/>
      <color theme="1"/>
      <name val="Cambria"/>
      <family val="1"/>
    </font>
    <font>
      <b/>
      <i/>
      <sz val="11"/>
      <color theme="1"/>
      <name val="Cambria"/>
      <family val="1"/>
    </font>
    <font>
      <sz val="12"/>
      <color theme="1"/>
      <name val="Cambria"/>
      <family val="1"/>
    </font>
    <font>
      <i/>
      <sz val="12"/>
      <color theme="1"/>
      <name val="Times New Roman"/>
      <family val="1"/>
    </font>
    <font>
      <b/>
      <sz val="14"/>
      <color theme="1"/>
      <name val="Cambria"/>
      <family val="1"/>
    </font>
    <font>
      <vertAlign val="superscript"/>
      <sz val="10"/>
      <color theme="1"/>
      <name val="Times New Roman"/>
      <family val="1"/>
    </font>
    <font>
      <vertAlign val="superscript"/>
      <sz val="11"/>
      <color theme="1"/>
      <name val="Times New Roman"/>
      <family val="1"/>
    </font>
    <font>
      <b/>
      <sz val="13"/>
      <color theme="1"/>
      <name val="Cambria"/>
      <family val="1"/>
    </font>
    <font>
      <i/>
      <sz val="11"/>
      <color theme="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9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92" fillId="0" borderId="0">
      <alignment/>
      <protection/>
    </xf>
    <xf numFmtId="0" fontId="0" fillId="0" borderId="0">
      <alignment/>
      <protection/>
    </xf>
    <xf numFmtId="0" fontId="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489">
    <xf numFmtId="0" fontId="0" fillId="0" borderId="0" xfId="0" applyFont="1" applyAlignment="1">
      <alignment/>
    </xf>
    <xf numFmtId="0" fontId="97" fillId="0" borderId="10" xfId="0" applyFont="1" applyBorder="1" applyAlignment="1">
      <alignment/>
    </xf>
    <xf numFmtId="0" fontId="0" fillId="0" borderId="10" xfId="0" applyBorder="1" applyAlignment="1">
      <alignment/>
    </xf>
    <xf numFmtId="0" fontId="98" fillId="0" borderId="10" xfId="0" applyFont="1" applyBorder="1" applyAlignment="1">
      <alignment vertical="center"/>
    </xf>
    <xf numFmtId="0" fontId="99" fillId="0" borderId="10" xfId="0" applyFont="1" applyBorder="1" applyAlignment="1">
      <alignment vertical="center"/>
    </xf>
    <xf numFmtId="0" fontId="99" fillId="0" borderId="10" xfId="0" applyFont="1" applyBorder="1" applyAlignment="1">
      <alignment vertical="center" wrapText="1"/>
    </xf>
    <xf numFmtId="0" fontId="0" fillId="0" borderId="0" xfId="0" applyAlignment="1">
      <alignment horizontal="center"/>
    </xf>
    <xf numFmtId="0" fontId="98" fillId="0" borderId="10" xfId="0" applyFont="1" applyBorder="1" applyAlignment="1">
      <alignment horizontal="center" vertical="center" wrapText="1"/>
    </xf>
    <xf numFmtId="0" fontId="98" fillId="0" borderId="10" xfId="0" applyFont="1" applyBorder="1" applyAlignment="1">
      <alignment vertical="center" wrapText="1"/>
    </xf>
    <xf numFmtId="0" fontId="0" fillId="0" borderId="0" xfId="0" applyBorder="1" applyAlignment="1">
      <alignment/>
    </xf>
    <xf numFmtId="0" fontId="95" fillId="0" borderId="0" xfId="0" applyFont="1" applyAlignment="1">
      <alignment/>
    </xf>
    <xf numFmtId="0" fontId="95" fillId="0" borderId="0" xfId="0" applyFont="1" applyBorder="1" applyAlignment="1" quotePrefix="1">
      <alignment horizontal="center"/>
    </xf>
    <xf numFmtId="0" fontId="0" fillId="0" borderId="0" xfId="0" applyAlignment="1" quotePrefix="1">
      <alignment horizontal="center"/>
    </xf>
    <xf numFmtId="0" fontId="100" fillId="0" borderId="0" xfId="0" applyFont="1" applyAlignment="1">
      <alignment/>
    </xf>
    <xf numFmtId="0" fontId="101" fillId="0" borderId="0" xfId="0" applyFont="1" applyAlignment="1">
      <alignment/>
    </xf>
    <xf numFmtId="0" fontId="95" fillId="0" borderId="0" xfId="0" applyFont="1" applyAlignment="1">
      <alignment/>
    </xf>
    <xf numFmtId="0" fontId="102" fillId="0" borderId="10" xfId="0" applyFont="1" applyBorder="1" applyAlignment="1">
      <alignment horizontal="center" vertical="center" wrapText="1"/>
    </xf>
    <xf numFmtId="0" fontId="100" fillId="0" borderId="10" xfId="0" applyFont="1" applyBorder="1" applyAlignment="1">
      <alignment horizontal="center"/>
    </xf>
    <xf numFmtId="0" fontId="101" fillId="0" borderId="0" xfId="0" applyFont="1" applyAlignment="1">
      <alignment horizontal="left"/>
    </xf>
    <xf numFmtId="0" fontId="103" fillId="0" borderId="10" xfId="0" applyFont="1" applyBorder="1" applyAlignment="1">
      <alignment horizontal="center" vertical="center" wrapText="1"/>
    </xf>
    <xf numFmtId="0" fontId="103" fillId="0" borderId="10" xfId="0" applyFont="1" applyBorder="1" applyAlignment="1">
      <alignment vertical="center" wrapText="1"/>
    </xf>
    <xf numFmtId="0" fontId="98" fillId="0" borderId="10" xfId="0" applyFont="1" applyBorder="1" applyAlignment="1">
      <alignment horizontal="center" vertical="center" wrapText="1"/>
    </xf>
    <xf numFmtId="0" fontId="98" fillId="0" borderId="10" xfId="0" applyFont="1" applyBorder="1" applyAlignment="1">
      <alignment vertical="center" wrapText="1"/>
    </xf>
    <xf numFmtId="0" fontId="103" fillId="0" borderId="11" xfId="0" applyFont="1" applyBorder="1" applyAlignment="1">
      <alignment horizontal="center" vertical="center" wrapText="1"/>
    </xf>
    <xf numFmtId="0" fontId="97" fillId="0" borderId="10" xfId="0" applyFont="1" applyBorder="1" applyAlignment="1">
      <alignment horizontal="center"/>
    </xf>
    <xf numFmtId="0" fontId="103" fillId="0" borderId="11" xfId="0" applyFont="1" applyBorder="1" applyAlignment="1">
      <alignment vertical="center" wrapText="1"/>
    </xf>
    <xf numFmtId="0" fontId="104" fillId="0" borderId="10" xfId="0" applyFont="1" applyBorder="1" applyAlignment="1">
      <alignment horizontal="left" vertical="center" wrapText="1"/>
    </xf>
    <xf numFmtId="0" fontId="105" fillId="0" borderId="10" xfId="0" applyFont="1" applyBorder="1" applyAlignment="1">
      <alignment horizontal="center" vertical="center" wrapText="1"/>
    </xf>
    <xf numFmtId="0" fontId="105" fillId="0" borderId="10" xfId="0" applyFont="1" applyBorder="1" applyAlignment="1">
      <alignment vertical="center" wrapText="1"/>
    </xf>
    <xf numFmtId="0" fontId="106" fillId="0" borderId="10" xfId="0" applyFont="1" applyBorder="1" applyAlignment="1">
      <alignment/>
    </xf>
    <xf numFmtId="0" fontId="106" fillId="0" borderId="0" xfId="0" applyFont="1" applyAlignment="1">
      <alignment/>
    </xf>
    <xf numFmtId="0" fontId="107" fillId="0" borderId="10" xfId="0" applyFont="1" applyBorder="1" applyAlignment="1">
      <alignment horizontal="center"/>
    </xf>
    <xf numFmtId="0" fontId="107" fillId="0" borderId="10" xfId="0" applyFont="1" applyBorder="1" applyAlignment="1">
      <alignment/>
    </xf>
    <xf numFmtId="0" fontId="101" fillId="0" borderId="10" xfId="0" applyFont="1" applyBorder="1" applyAlignment="1">
      <alignment/>
    </xf>
    <xf numFmtId="0" fontId="105" fillId="0" borderId="11" xfId="0" applyFont="1" applyBorder="1" applyAlignment="1">
      <alignment horizontal="left" vertical="center" wrapText="1"/>
    </xf>
    <xf numFmtId="0" fontId="108" fillId="0" borderId="12" xfId="0" applyFont="1" applyBorder="1" applyAlignment="1">
      <alignment horizontal="center" vertical="center" wrapText="1"/>
    </xf>
    <xf numFmtId="0" fontId="98" fillId="0" borderId="10" xfId="0" applyFont="1" applyBorder="1" applyAlignment="1">
      <alignment horizontal="center" vertical="center" wrapText="1"/>
    </xf>
    <xf numFmtId="0" fontId="0" fillId="0" borderId="10" xfId="0" applyFont="1" applyBorder="1" applyAlignment="1">
      <alignment horizontal="center"/>
    </xf>
    <xf numFmtId="0" fontId="5" fillId="33" borderId="10" xfId="0" applyFont="1" applyFill="1" applyBorder="1" applyAlignment="1">
      <alignment horizontal="left"/>
    </xf>
    <xf numFmtId="49" fontId="5" fillId="33" borderId="10" xfId="0" applyNumberFormat="1" applyFont="1" applyFill="1" applyBorder="1" applyAlignment="1">
      <alignment horizontal="center"/>
    </xf>
    <xf numFmtId="0" fontId="0" fillId="0" borderId="10" xfId="0" applyFont="1" applyBorder="1" applyAlignment="1">
      <alignment/>
    </xf>
    <xf numFmtId="0" fontId="8" fillId="0" borderId="10" xfId="0" applyFont="1" applyBorder="1" applyAlignment="1">
      <alignment horizontal="center" vertical="center" wrapText="1"/>
    </xf>
    <xf numFmtId="0" fontId="12" fillId="0" borderId="10" xfId="93" applyFont="1" applyFill="1" applyBorder="1" applyAlignment="1">
      <alignment horizontal="center" wrapText="1"/>
      <protection/>
    </xf>
    <xf numFmtId="0" fontId="12" fillId="0" borderId="10" xfId="93" applyFont="1" applyFill="1" applyBorder="1" applyAlignment="1">
      <alignment wrapText="1"/>
      <protection/>
    </xf>
    <xf numFmtId="172" fontId="8" fillId="0" borderId="10" xfId="42" applyNumberFormat="1" applyFont="1" applyBorder="1" applyAlignment="1">
      <alignment/>
    </xf>
    <xf numFmtId="0" fontId="8" fillId="0" borderId="0" xfId="0" applyFont="1" applyAlignment="1">
      <alignment/>
    </xf>
    <xf numFmtId="0" fontId="9" fillId="0" borderId="10" xfId="93" applyFont="1" applyFill="1" applyBorder="1" applyAlignment="1">
      <alignment horizontal="center" wrapText="1"/>
      <protection/>
    </xf>
    <xf numFmtId="0" fontId="5" fillId="0" borderId="10" xfId="93" applyFont="1" applyFill="1" applyBorder="1" applyAlignment="1">
      <alignment/>
      <protection/>
    </xf>
    <xf numFmtId="172" fontId="9" fillId="0" borderId="10" xfId="42" applyNumberFormat="1" applyFont="1" applyBorder="1" applyAlignment="1">
      <alignment/>
    </xf>
    <xf numFmtId="0" fontId="5" fillId="0" borderId="10" xfId="93" applyFont="1" applyFill="1" applyBorder="1" applyAlignment="1">
      <alignment horizontal="left"/>
      <protection/>
    </xf>
    <xf numFmtId="0" fontId="9" fillId="0" borderId="10" xfId="93" applyFont="1" applyFill="1" applyBorder="1" applyAlignment="1">
      <alignment wrapText="1"/>
      <protection/>
    </xf>
    <xf numFmtId="0" fontId="8" fillId="0" borderId="10" xfId="93" applyFont="1" applyFill="1" applyBorder="1" applyAlignment="1">
      <alignment horizontal="center" vertical="center" wrapText="1"/>
      <protection/>
    </xf>
    <xf numFmtId="0" fontId="8" fillId="0" borderId="10" xfId="93" applyFont="1" applyFill="1" applyBorder="1" applyAlignment="1">
      <alignment vertical="center" wrapText="1"/>
      <protection/>
    </xf>
    <xf numFmtId="2" fontId="9" fillId="34" borderId="10" xfId="42" applyNumberFormat="1" applyFont="1" applyFill="1" applyBorder="1" applyAlignment="1">
      <alignment/>
    </xf>
    <xf numFmtId="0" fontId="41" fillId="0" borderId="0" xfId="0" applyFont="1" applyAlignment="1">
      <alignment/>
    </xf>
    <xf numFmtId="0" fontId="8" fillId="0" borderId="12" xfId="0" applyFont="1" applyBorder="1" applyAlignment="1">
      <alignment horizontal="center" vertical="center" wrapText="1"/>
    </xf>
    <xf numFmtId="0" fontId="8" fillId="0"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41" fillId="0" borderId="10" xfId="0" applyFont="1" applyBorder="1" applyAlignment="1">
      <alignment horizontal="center"/>
    </xf>
    <xf numFmtId="2" fontId="12" fillId="0" borderId="10" xfId="93" applyNumberFormat="1" applyFont="1" applyFill="1" applyBorder="1" applyAlignment="1">
      <alignment horizontal="center" wrapText="1"/>
      <protection/>
    </xf>
    <xf numFmtId="2" fontId="12" fillId="0" borderId="10" xfId="93" applyNumberFormat="1" applyFont="1" applyFill="1" applyBorder="1" applyAlignment="1">
      <alignment wrapText="1"/>
      <protection/>
    </xf>
    <xf numFmtId="1" fontId="8" fillId="0" borderId="10" xfId="42" applyNumberFormat="1" applyFont="1" applyBorder="1" applyAlignment="1">
      <alignment/>
    </xf>
    <xf numFmtId="2" fontId="8" fillId="0" borderId="10" xfId="42" applyNumberFormat="1" applyFont="1" applyBorder="1" applyAlignment="1">
      <alignment/>
    </xf>
    <xf numFmtId="1" fontId="8" fillId="0" borderId="10" xfId="0" applyNumberFormat="1" applyFont="1" applyBorder="1" applyAlignment="1">
      <alignment/>
    </xf>
    <xf numFmtId="2" fontId="42" fillId="0" borderId="10" xfId="42" applyNumberFormat="1" applyFont="1" applyBorder="1" applyAlignment="1">
      <alignment/>
    </xf>
    <xf numFmtId="1" fontId="9" fillId="34" borderId="10" xfId="93" applyNumberFormat="1" applyFont="1" applyFill="1" applyBorder="1" applyAlignment="1">
      <alignment horizontal="center" wrapText="1"/>
      <protection/>
    </xf>
    <xf numFmtId="2" fontId="5" fillId="34" borderId="10" xfId="93" applyNumberFormat="1" applyFont="1" applyFill="1" applyBorder="1" applyAlignment="1">
      <alignment/>
      <protection/>
    </xf>
    <xf numFmtId="172" fontId="9" fillId="34" borderId="10" xfId="42" applyNumberFormat="1" applyFont="1" applyFill="1" applyBorder="1" applyAlignment="1">
      <alignment/>
    </xf>
    <xf numFmtId="1" fontId="9" fillId="34" borderId="10" xfId="42" applyNumberFormat="1" applyFont="1" applyFill="1" applyBorder="1" applyAlignment="1">
      <alignment/>
    </xf>
    <xf numFmtId="1" fontId="9" fillId="34" borderId="10" xfId="0" applyNumberFormat="1" applyFont="1" applyFill="1" applyBorder="1" applyAlignment="1">
      <alignment/>
    </xf>
    <xf numFmtId="2" fontId="41" fillId="34" borderId="10" xfId="42" applyNumberFormat="1" applyFont="1" applyFill="1" applyBorder="1" applyAlignment="1">
      <alignment/>
    </xf>
    <xf numFmtId="0" fontId="41" fillId="34" borderId="0" xfId="0" applyFont="1" applyFill="1" applyAlignment="1">
      <alignment/>
    </xf>
    <xf numFmtId="1" fontId="9" fillId="0" borderId="10" xfId="93" applyNumberFormat="1" applyFont="1" applyFill="1" applyBorder="1" applyAlignment="1">
      <alignment horizontal="center" wrapText="1"/>
      <protection/>
    </xf>
    <xf numFmtId="2" fontId="5" fillId="0" borderId="10" xfId="93" applyNumberFormat="1" applyFont="1" applyFill="1" applyBorder="1" applyAlignment="1">
      <alignment/>
      <protection/>
    </xf>
    <xf numFmtId="1" fontId="9" fillId="0" borderId="10" xfId="42" applyNumberFormat="1" applyFont="1" applyBorder="1" applyAlignment="1">
      <alignment/>
    </xf>
    <xf numFmtId="2" fontId="9" fillId="0" borderId="10" xfId="42" applyNumberFormat="1" applyFont="1" applyBorder="1" applyAlignment="1">
      <alignment/>
    </xf>
    <xf numFmtId="1" fontId="9" fillId="0" borderId="10" xfId="0" applyNumberFormat="1" applyFont="1" applyBorder="1" applyAlignment="1">
      <alignment/>
    </xf>
    <xf numFmtId="2" fontId="41" fillId="0" borderId="10" xfId="42" applyNumberFormat="1" applyFont="1" applyBorder="1" applyAlignment="1">
      <alignment/>
    </xf>
    <xf numFmtId="172" fontId="9" fillId="0" borderId="10" xfId="42" applyNumberFormat="1" applyFont="1" applyBorder="1" applyAlignment="1">
      <alignment/>
    </xf>
    <xf numFmtId="1" fontId="9" fillId="0" borderId="10" xfId="42" applyNumberFormat="1" applyFont="1" applyBorder="1" applyAlignment="1">
      <alignment/>
    </xf>
    <xf numFmtId="2" fontId="9" fillId="0" borderId="10" xfId="42" applyNumberFormat="1" applyFont="1" applyBorder="1" applyAlignment="1">
      <alignment/>
    </xf>
    <xf numFmtId="1" fontId="9" fillId="0" borderId="10" xfId="0" applyNumberFormat="1" applyFont="1" applyBorder="1" applyAlignment="1">
      <alignment/>
    </xf>
    <xf numFmtId="2" fontId="41" fillId="0" borderId="10" xfId="42" applyNumberFormat="1" applyFont="1" applyBorder="1" applyAlignment="1">
      <alignment/>
    </xf>
    <xf numFmtId="0" fontId="41" fillId="0" borderId="0" xfId="0" applyFont="1" applyAlignment="1">
      <alignment/>
    </xf>
    <xf numFmtId="2" fontId="5" fillId="34" borderId="10" xfId="93" applyNumberFormat="1" applyFont="1" applyFill="1" applyBorder="1" applyAlignment="1">
      <alignment horizontal="left"/>
      <protection/>
    </xf>
    <xf numFmtId="172" fontId="9" fillId="34" borderId="10" xfId="42" applyNumberFormat="1" applyFont="1" applyFill="1" applyBorder="1" applyAlignment="1" quotePrefix="1">
      <alignment horizontal="right"/>
    </xf>
    <xf numFmtId="172" fontId="9" fillId="0" borderId="10" xfId="42" applyNumberFormat="1" applyFont="1" applyBorder="1" applyAlignment="1" quotePrefix="1">
      <alignment horizontal="right"/>
    </xf>
    <xf numFmtId="2" fontId="9" fillId="0" borderId="10" xfId="93" applyNumberFormat="1" applyFont="1" applyFill="1" applyBorder="1" applyAlignment="1">
      <alignment wrapText="1"/>
      <protection/>
    </xf>
    <xf numFmtId="172" fontId="9" fillId="0" borderId="10" xfId="42" applyNumberFormat="1" applyFont="1" applyBorder="1" applyAlignment="1" quotePrefix="1">
      <alignment/>
    </xf>
    <xf numFmtId="2" fontId="8" fillId="0" borderId="10" xfId="93" applyNumberFormat="1" applyFont="1" applyFill="1" applyBorder="1" applyAlignment="1">
      <alignment horizontal="center" vertical="center" wrapText="1"/>
      <protection/>
    </xf>
    <xf numFmtId="2" fontId="8" fillId="0" borderId="10" xfId="93" applyNumberFormat="1" applyFont="1" applyFill="1" applyBorder="1" applyAlignment="1">
      <alignment vertical="center" wrapText="1"/>
      <protection/>
    </xf>
    <xf numFmtId="0" fontId="8" fillId="0" borderId="0" xfId="0" applyFont="1" applyAlignment="1">
      <alignment vertical="center"/>
    </xf>
    <xf numFmtId="0" fontId="41" fillId="0" borderId="0" xfId="0" applyFont="1" applyAlignment="1">
      <alignment horizontal="right"/>
    </xf>
    <xf numFmtId="0" fontId="43" fillId="0" borderId="0" xfId="0" applyFont="1" applyAlignment="1">
      <alignment horizontal="center"/>
    </xf>
    <xf numFmtId="0" fontId="43" fillId="0" borderId="0" xfId="0" applyFont="1" applyAlignment="1">
      <alignment horizontal="right"/>
    </xf>
    <xf numFmtId="0" fontId="8" fillId="0" borderId="12" xfId="0" applyFont="1" applyBorder="1" applyAlignment="1">
      <alignment vertical="center" wrapText="1"/>
    </xf>
    <xf numFmtId="172" fontId="8" fillId="0" borderId="10" xfId="42" applyNumberFormat="1" applyFont="1" applyBorder="1" applyAlignment="1">
      <alignment horizontal="right"/>
    </xf>
    <xf numFmtId="172" fontId="41" fillId="0" borderId="0" xfId="42" applyNumberFormat="1" applyFont="1" applyAlignment="1">
      <alignment/>
    </xf>
    <xf numFmtId="0" fontId="9" fillId="34" borderId="10" xfId="93" applyFont="1" applyFill="1" applyBorder="1" applyAlignment="1">
      <alignment horizontal="center" wrapText="1"/>
      <protection/>
    </xf>
    <xf numFmtId="0" fontId="5" fillId="34" borderId="10" xfId="93" applyFont="1" applyFill="1" applyBorder="1" applyAlignment="1">
      <alignment/>
      <protection/>
    </xf>
    <xf numFmtId="172" fontId="9" fillId="34" borderId="10" xfId="42" applyNumberFormat="1" applyFont="1" applyFill="1" applyBorder="1" applyAlignment="1">
      <alignment horizontal="right"/>
    </xf>
    <xf numFmtId="172" fontId="41" fillId="34" borderId="0" xfId="42" applyNumberFormat="1" applyFont="1" applyFill="1" applyAlignment="1">
      <alignment/>
    </xf>
    <xf numFmtId="172" fontId="9" fillId="0" borderId="10" xfId="42" applyNumberFormat="1" applyFont="1" applyBorder="1" applyAlignment="1">
      <alignment horizontal="right"/>
    </xf>
    <xf numFmtId="1" fontId="9" fillId="0" borderId="10" xfId="42" applyNumberFormat="1" applyFont="1" applyBorder="1" applyAlignment="1" quotePrefix="1">
      <alignment/>
    </xf>
    <xf numFmtId="172" fontId="8" fillId="0" borderId="10" xfId="42" applyNumberFormat="1" applyFont="1" applyBorder="1" applyAlignment="1">
      <alignment vertical="center"/>
    </xf>
    <xf numFmtId="1" fontId="8" fillId="0" borderId="10" xfId="42" applyNumberFormat="1" applyFont="1" applyBorder="1" applyAlignment="1">
      <alignment vertical="center"/>
    </xf>
    <xf numFmtId="2" fontId="8" fillId="0" borderId="10" xfId="42" applyNumberFormat="1" applyFont="1" applyBorder="1" applyAlignment="1">
      <alignment vertical="center"/>
    </xf>
    <xf numFmtId="172" fontId="8" fillId="0" borderId="10" xfId="42" applyNumberFormat="1" applyFont="1" applyBorder="1" applyAlignment="1">
      <alignment horizontal="right" vertical="center"/>
    </xf>
    <xf numFmtId="2" fontId="42" fillId="0" borderId="10" xfId="42" applyNumberFormat="1" applyFont="1" applyBorder="1" applyAlignment="1">
      <alignment vertical="center"/>
    </xf>
    <xf numFmtId="0" fontId="41" fillId="0" borderId="0" xfId="0" applyFont="1" applyAlignment="1">
      <alignment vertical="center"/>
    </xf>
    <xf numFmtId="1" fontId="109" fillId="34" borderId="10" xfId="0" applyNumberFormat="1" applyFont="1" applyFill="1" applyBorder="1" applyAlignment="1">
      <alignment/>
    </xf>
    <xf numFmtId="2" fontId="109" fillId="34" borderId="10" xfId="42" applyNumberFormat="1" applyFont="1" applyFill="1" applyBorder="1" applyAlignment="1">
      <alignment/>
    </xf>
    <xf numFmtId="172" fontId="109" fillId="34" borderId="10" xfId="42" applyNumberFormat="1" applyFont="1" applyFill="1" applyBorder="1" applyAlignment="1">
      <alignment horizontal="right"/>
    </xf>
    <xf numFmtId="2" fontId="96" fillId="34" borderId="10" xfId="42" applyNumberFormat="1" applyFont="1" applyFill="1" applyBorder="1" applyAlignment="1">
      <alignment/>
    </xf>
    <xf numFmtId="0" fontId="110" fillId="0" borderId="10" xfId="0" applyFont="1" applyBorder="1" applyAlignment="1">
      <alignment horizontal="center" vertical="center" wrapText="1"/>
    </xf>
    <xf numFmtId="0" fontId="110" fillId="0" borderId="10" xfId="0" applyFont="1" applyBorder="1" applyAlignment="1">
      <alignment horizontal="right" vertical="center" wrapText="1"/>
    </xf>
    <xf numFmtId="1" fontId="111" fillId="0" borderId="10" xfId="0" applyNumberFormat="1" applyFont="1" applyBorder="1" applyAlignment="1">
      <alignment/>
    </xf>
    <xf numFmtId="2" fontId="111" fillId="0" borderId="10" xfId="42" applyNumberFormat="1" applyFont="1" applyBorder="1" applyAlignment="1">
      <alignment/>
    </xf>
    <xf numFmtId="172" fontId="111" fillId="0" borderId="10" xfId="42" applyNumberFormat="1" applyFont="1" applyBorder="1" applyAlignment="1">
      <alignment horizontal="right"/>
    </xf>
    <xf numFmtId="2" fontId="112" fillId="0" borderId="10" xfId="42" applyNumberFormat="1" applyFont="1" applyBorder="1" applyAlignment="1">
      <alignment/>
    </xf>
    <xf numFmtId="0" fontId="113" fillId="0" borderId="10" xfId="93" applyFont="1" applyFill="1" applyBorder="1" applyAlignment="1">
      <alignment horizontal="center" vertical="center" wrapText="1"/>
      <protection/>
    </xf>
    <xf numFmtId="0" fontId="113" fillId="0" borderId="10" xfId="93" applyFont="1" applyFill="1" applyBorder="1" applyAlignment="1">
      <alignment vertical="center" wrapText="1"/>
      <protection/>
    </xf>
    <xf numFmtId="172" fontId="113" fillId="0" borderId="10" xfId="42" applyNumberFormat="1" applyFont="1" applyBorder="1" applyAlignment="1">
      <alignment horizontal="center" vertical="center" wrapText="1"/>
    </xf>
    <xf numFmtId="2" fontId="113" fillId="0" borderId="10" xfId="0" applyNumberFormat="1" applyFont="1" applyBorder="1" applyAlignment="1">
      <alignment horizontal="center" vertical="center" wrapText="1"/>
    </xf>
    <xf numFmtId="172" fontId="95" fillId="0" borderId="10" xfId="42" applyNumberFormat="1" applyFont="1" applyBorder="1" applyAlignment="1">
      <alignment/>
    </xf>
    <xf numFmtId="172" fontId="0" fillId="0" borderId="0" xfId="42" applyNumberFormat="1" applyFont="1" applyAlignment="1">
      <alignment/>
    </xf>
    <xf numFmtId="172" fontId="95" fillId="0" borderId="0" xfId="42" applyNumberFormat="1" applyFont="1" applyAlignment="1">
      <alignment/>
    </xf>
    <xf numFmtId="172" fontId="114" fillId="0" borderId="0" xfId="42" applyNumberFormat="1" applyFont="1" applyAlignment="1">
      <alignment/>
    </xf>
    <xf numFmtId="0" fontId="97" fillId="0" borderId="10" xfId="0" applyFont="1" applyBorder="1" applyAlignment="1">
      <alignment horizontal="center" wrapText="1"/>
    </xf>
    <xf numFmtId="172" fontId="0" fillId="0" borderId="10" xfId="42" applyNumberFormat="1" applyFont="1" applyBorder="1" applyAlignment="1">
      <alignment/>
    </xf>
    <xf numFmtId="0" fontId="115" fillId="0" borderId="10" xfId="0" applyFont="1" applyBorder="1" applyAlignment="1">
      <alignment horizontal="center" vertical="center" wrapText="1"/>
    </xf>
    <xf numFmtId="0" fontId="116" fillId="0" borderId="10" xfId="93" applyFont="1" applyFill="1" applyBorder="1" applyAlignment="1">
      <alignment wrapText="1"/>
      <protection/>
    </xf>
    <xf numFmtId="0" fontId="92" fillId="0" borderId="10" xfId="93" applyFont="1" applyFill="1" applyBorder="1" applyAlignment="1">
      <alignment/>
      <protection/>
    </xf>
    <xf numFmtId="0" fontId="117" fillId="34" borderId="10" xfId="0" applyFont="1" applyFill="1" applyBorder="1" applyAlignment="1">
      <alignment horizontal="left" vertical="center" wrapText="1"/>
    </xf>
    <xf numFmtId="0" fontId="92" fillId="34" borderId="10" xfId="93" applyFont="1" applyFill="1" applyBorder="1" applyAlignment="1">
      <alignment/>
      <protection/>
    </xf>
    <xf numFmtId="0" fontId="117" fillId="0" borderId="10" xfId="0" applyFont="1" applyBorder="1" applyAlignment="1">
      <alignment vertical="center" wrapText="1"/>
    </xf>
    <xf numFmtId="0" fontId="116" fillId="34" borderId="10" xfId="93" applyFont="1" applyFill="1" applyBorder="1" applyAlignment="1">
      <alignment vertical="center" wrapText="1"/>
      <protection/>
    </xf>
    <xf numFmtId="0" fontId="92" fillId="34" borderId="10" xfId="93" applyFont="1" applyFill="1" applyBorder="1" applyAlignment="1">
      <alignment horizontal="left"/>
      <protection/>
    </xf>
    <xf numFmtId="172" fontId="118" fillId="34" borderId="10" xfId="42" applyNumberFormat="1" applyFont="1" applyFill="1" applyBorder="1" applyAlignment="1">
      <alignment horizontal="right" vertical="center" wrapText="1"/>
    </xf>
    <xf numFmtId="0" fontId="117" fillId="34" borderId="10" xfId="0" applyFont="1" applyFill="1" applyBorder="1" applyAlignment="1">
      <alignment vertical="center" wrapText="1"/>
    </xf>
    <xf numFmtId="0" fontId="119" fillId="0" borderId="0" xfId="0" applyFont="1" applyAlignment="1">
      <alignment horizontal="center"/>
    </xf>
    <xf numFmtId="0" fontId="113" fillId="0" borderId="10" xfId="0" applyFont="1" applyBorder="1" applyAlignment="1">
      <alignment horizontal="center" vertical="center" wrapText="1"/>
    </xf>
    <xf numFmtId="0" fontId="113" fillId="0" borderId="0" xfId="0" applyFont="1" applyAlignment="1">
      <alignment horizontal="center"/>
    </xf>
    <xf numFmtId="0" fontId="113" fillId="0" borderId="0" xfId="0" applyFont="1" applyAlignment="1">
      <alignment/>
    </xf>
    <xf numFmtId="0" fontId="120" fillId="0" borderId="0" xfId="0" applyFont="1" applyAlignment="1">
      <alignment horizontal="center"/>
    </xf>
    <xf numFmtId="172" fontId="113" fillId="0" borderId="0" xfId="42" applyNumberFormat="1" applyFont="1" applyAlignment="1">
      <alignment/>
    </xf>
    <xf numFmtId="172" fontId="113" fillId="0" borderId="0" xfId="42" applyNumberFormat="1" applyFont="1" applyAlignment="1">
      <alignment horizontal="center"/>
    </xf>
    <xf numFmtId="0" fontId="0" fillId="0" borderId="0" xfId="0" applyFont="1" applyAlignment="1">
      <alignment/>
    </xf>
    <xf numFmtId="0" fontId="118" fillId="0" borderId="0" xfId="0" applyFont="1" applyAlignment="1">
      <alignment/>
    </xf>
    <xf numFmtId="0" fontId="97" fillId="0" borderId="0" xfId="0" applyFont="1" applyAlignment="1">
      <alignment/>
    </xf>
    <xf numFmtId="0" fontId="97" fillId="35" borderId="0" xfId="0" applyFont="1" applyFill="1" applyAlignment="1">
      <alignment/>
    </xf>
    <xf numFmtId="0" fontId="118" fillId="34" borderId="10" xfId="93" applyFont="1" applyFill="1" applyBorder="1" applyAlignment="1">
      <alignment horizontal="center" wrapText="1"/>
      <protection/>
    </xf>
    <xf numFmtId="172" fontId="113" fillId="34" borderId="10" xfId="42" applyNumberFormat="1" applyFont="1" applyFill="1" applyBorder="1" applyAlignment="1">
      <alignment horizontal="right" vertical="center" wrapText="1"/>
    </xf>
    <xf numFmtId="0" fontId="116" fillId="34" borderId="10" xfId="0" applyFont="1" applyFill="1" applyBorder="1" applyAlignment="1">
      <alignment vertical="center" wrapText="1"/>
    </xf>
    <xf numFmtId="0" fontId="116" fillId="34" borderId="10" xfId="0" applyFont="1" applyFill="1" applyBorder="1" applyAlignment="1">
      <alignment horizontal="left" vertical="center" wrapText="1"/>
    </xf>
    <xf numFmtId="0" fontId="104" fillId="0" borderId="10" xfId="0" applyFont="1" applyBorder="1" applyAlignment="1">
      <alignment horizontal="center" vertical="center" wrapText="1"/>
    </xf>
    <xf numFmtId="172" fontId="0" fillId="0" borderId="10" xfId="42" applyNumberFormat="1" applyFont="1" applyBorder="1" applyAlignment="1">
      <alignment horizontal="right"/>
    </xf>
    <xf numFmtId="172" fontId="113" fillId="0" borderId="10" xfId="42" applyNumberFormat="1" applyFont="1" applyBorder="1" applyAlignment="1">
      <alignment horizontal="right" vertical="center" wrapText="1"/>
    </xf>
    <xf numFmtId="0" fontId="121" fillId="0" borderId="0" xfId="0" applyFont="1" applyAlignment="1">
      <alignment/>
    </xf>
    <xf numFmtId="0" fontId="122" fillId="0" borderId="0" xfId="0" applyFont="1" applyAlignment="1">
      <alignment horizontal="center"/>
    </xf>
    <xf numFmtId="0" fontId="117" fillId="0" borderId="0" xfId="0" applyFont="1" applyAlignment="1">
      <alignment horizontal="center"/>
    </xf>
    <xf numFmtId="0" fontId="113" fillId="0" borderId="0" xfId="0" applyFont="1" applyBorder="1" applyAlignment="1">
      <alignment horizontal="center" vertical="center" wrapText="1"/>
    </xf>
    <xf numFmtId="0" fontId="104" fillId="0" borderId="0" xfId="0" applyFont="1" applyBorder="1" applyAlignment="1">
      <alignment horizontal="center" vertical="center" wrapText="1"/>
    </xf>
    <xf numFmtId="0" fontId="116" fillId="0" borderId="10" xfId="93" applyFont="1" applyFill="1" applyBorder="1" applyAlignment="1">
      <alignment horizontal="center" wrapText="1"/>
      <protection/>
    </xf>
    <xf numFmtId="172" fontId="113" fillId="0" borderId="10" xfId="42" applyNumberFormat="1" applyFont="1" applyBorder="1" applyAlignment="1">
      <alignment/>
    </xf>
    <xf numFmtId="2" fontId="113" fillId="0" borderId="10" xfId="0" applyNumberFormat="1" applyFont="1" applyBorder="1" applyAlignment="1">
      <alignment/>
    </xf>
    <xf numFmtId="2" fontId="113" fillId="0" borderId="0" xfId="0" applyNumberFormat="1" applyFont="1" applyBorder="1" applyAlignment="1">
      <alignment/>
    </xf>
    <xf numFmtId="0" fontId="118" fillId="0" borderId="10" xfId="93" applyFont="1" applyFill="1" applyBorder="1" applyAlignment="1">
      <alignment horizontal="center" wrapText="1"/>
      <protection/>
    </xf>
    <xf numFmtId="172" fontId="118" fillId="0" borderId="10" xfId="42" applyNumberFormat="1" applyFont="1" applyBorder="1" applyAlignment="1">
      <alignment/>
    </xf>
    <xf numFmtId="2" fontId="118" fillId="0" borderId="10" xfId="0" applyNumberFormat="1" applyFont="1" applyBorder="1" applyAlignment="1">
      <alignment/>
    </xf>
    <xf numFmtId="2" fontId="118" fillId="0" borderId="0" xfId="0" applyNumberFormat="1" applyFont="1" applyBorder="1" applyAlignment="1">
      <alignment/>
    </xf>
    <xf numFmtId="172" fontId="118" fillId="0" borderId="0" xfId="0" applyNumberFormat="1" applyFont="1" applyAlignment="1">
      <alignment/>
    </xf>
    <xf numFmtId="2" fontId="118" fillId="34" borderId="0" xfId="0" applyNumberFormat="1" applyFont="1" applyFill="1" applyBorder="1" applyAlignment="1">
      <alignment/>
    </xf>
    <xf numFmtId="0" fontId="92" fillId="0" borderId="10" xfId="93" applyFont="1" applyFill="1" applyBorder="1" applyAlignment="1">
      <alignment horizontal="left"/>
      <protection/>
    </xf>
    <xf numFmtId="0" fontId="118" fillId="0" borderId="10" xfId="93" applyFont="1" applyFill="1" applyBorder="1" applyAlignment="1">
      <alignment wrapText="1"/>
      <protection/>
    </xf>
    <xf numFmtId="0" fontId="118" fillId="0" borderId="0" xfId="0" applyFont="1" applyBorder="1" applyAlignment="1">
      <alignment/>
    </xf>
    <xf numFmtId="0" fontId="117" fillId="0" borderId="0" xfId="0" applyFont="1" applyBorder="1" applyAlignment="1">
      <alignment horizontal="center"/>
    </xf>
    <xf numFmtId="0" fontId="119" fillId="34" borderId="0" xfId="97" applyFont="1" applyFill="1" applyBorder="1" applyAlignment="1">
      <alignment horizontal="center" vertical="top" wrapText="1"/>
      <protection/>
    </xf>
    <xf numFmtId="0" fontId="119" fillId="0" borderId="0" xfId="0" applyFont="1" applyAlignment="1">
      <alignment/>
    </xf>
    <xf numFmtId="0" fontId="121" fillId="34" borderId="0" xfId="97" applyFont="1" applyFill="1">
      <alignment/>
      <protection/>
    </xf>
    <xf numFmtId="172" fontId="0" fillId="0" borderId="0" xfId="42" applyNumberFormat="1" applyFont="1" applyAlignment="1">
      <alignment/>
    </xf>
    <xf numFmtId="0" fontId="0" fillId="0" borderId="0" xfId="0" applyFont="1" applyAlignment="1">
      <alignment horizontal="center"/>
    </xf>
    <xf numFmtId="0" fontId="113" fillId="0" borderId="10" xfId="0" applyFont="1" applyBorder="1" applyAlignment="1">
      <alignment horizontal="center" wrapText="1"/>
    </xf>
    <xf numFmtId="0" fontId="118" fillId="0" borderId="10" xfId="0" applyFont="1" applyBorder="1" applyAlignment="1">
      <alignment horizontal="center" wrapText="1"/>
    </xf>
    <xf numFmtId="0" fontId="113" fillId="34" borderId="10" xfId="0" applyFont="1" applyFill="1" applyBorder="1" applyAlignment="1">
      <alignment horizontal="center" vertical="center" wrapText="1"/>
    </xf>
    <xf numFmtId="0" fontId="118" fillId="34" borderId="10" xfId="0" applyFont="1" applyFill="1" applyBorder="1" applyAlignment="1">
      <alignment horizontal="center" vertical="center" wrapText="1"/>
    </xf>
    <xf numFmtId="172" fontId="0" fillId="0" borderId="10" xfId="42" applyNumberFormat="1" applyFont="1" applyBorder="1" applyAlignment="1">
      <alignment/>
    </xf>
    <xf numFmtId="172" fontId="0" fillId="34" borderId="10" xfId="42" applyNumberFormat="1" applyFont="1" applyFill="1" applyBorder="1" applyAlignment="1">
      <alignment/>
    </xf>
    <xf numFmtId="0" fontId="0" fillId="34" borderId="0" xfId="0" applyFont="1" applyFill="1" applyAlignment="1">
      <alignment/>
    </xf>
    <xf numFmtId="172" fontId="0" fillId="0" borderId="10" xfId="42" applyNumberFormat="1" applyFont="1" applyBorder="1" applyAlignment="1">
      <alignment horizontal="right"/>
    </xf>
    <xf numFmtId="0" fontId="97" fillId="0" borderId="10" xfId="0" applyFont="1" applyBorder="1" applyAlignment="1">
      <alignment horizontal="right" vertical="center" wrapText="1"/>
    </xf>
    <xf numFmtId="0" fontId="97" fillId="33" borderId="10" xfId="0" applyFont="1" applyFill="1" applyBorder="1" applyAlignment="1">
      <alignment horizontal="right" vertical="center" wrapText="1"/>
    </xf>
    <xf numFmtId="172" fontId="0" fillId="0" borderId="10" xfId="42" applyNumberFormat="1" applyFont="1" applyFill="1" applyBorder="1" applyAlignment="1">
      <alignment/>
    </xf>
    <xf numFmtId="172" fontId="106" fillId="0" borderId="0" xfId="42" applyNumberFormat="1" applyFont="1" applyAlignment="1">
      <alignment/>
    </xf>
    <xf numFmtId="172" fontId="106" fillId="0" borderId="0" xfId="42" applyNumberFormat="1" applyFont="1" applyAlignment="1">
      <alignment horizontal="center"/>
    </xf>
    <xf numFmtId="172" fontId="104" fillId="0" borderId="10" xfId="42" applyNumberFormat="1" applyFont="1" applyBorder="1" applyAlignment="1">
      <alignment horizontal="center" vertical="center" wrapText="1"/>
    </xf>
    <xf numFmtId="0" fontId="113" fillId="0" borderId="10" xfId="0" applyFont="1" applyBorder="1" applyAlignment="1">
      <alignment wrapText="1"/>
    </xf>
    <xf numFmtId="0" fontId="0" fillId="0" borderId="0" xfId="0" applyFont="1" applyAlignment="1">
      <alignment/>
    </xf>
    <xf numFmtId="172" fontId="113" fillId="34" borderId="10" xfId="42" applyNumberFormat="1" applyFont="1" applyFill="1" applyBorder="1" applyAlignment="1">
      <alignment horizontal="center" vertical="center" wrapText="1"/>
    </xf>
    <xf numFmtId="172" fontId="118" fillId="34" borderId="10" xfId="42" applyNumberFormat="1" applyFont="1" applyFill="1" applyBorder="1" applyAlignment="1">
      <alignment horizontal="center" vertical="center" wrapText="1"/>
    </xf>
    <xf numFmtId="172" fontId="118" fillId="0" borderId="10" xfId="42" applyNumberFormat="1" applyFont="1" applyBorder="1" applyAlignment="1">
      <alignment horizontal="center" vertical="center"/>
    </xf>
    <xf numFmtId="172" fontId="118" fillId="0" borderId="10" xfId="42" applyNumberFormat="1" applyFont="1" applyBorder="1" applyAlignment="1">
      <alignment horizontal="right" vertical="center"/>
    </xf>
    <xf numFmtId="172" fontId="0" fillId="34" borderId="10" xfId="42" applyNumberFormat="1" applyFont="1" applyFill="1" applyBorder="1" applyAlignment="1">
      <alignment/>
    </xf>
    <xf numFmtId="0" fontId="118" fillId="0" borderId="10" xfId="0" applyFont="1" applyBorder="1" applyAlignment="1">
      <alignment horizontal="right" vertical="center" wrapText="1"/>
    </xf>
    <xf numFmtId="0" fontId="118" fillId="33" borderId="10" xfId="0" applyFont="1" applyFill="1" applyBorder="1" applyAlignment="1">
      <alignment horizontal="right" vertical="top" wrapText="1"/>
    </xf>
    <xf numFmtId="0" fontId="118" fillId="0" borderId="10" xfId="0" applyFont="1" applyBorder="1" applyAlignment="1">
      <alignment horizontal="right" vertical="top" wrapText="1"/>
    </xf>
    <xf numFmtId="0" fontId="118" fillId="0" borderId="10" xfId="0" applyFont="1" applyBorder="1" applyAlignment="1">
      <alignment horizontal="center" vertical="center" wrapText="1"/>
    </xf>
    <xf numFmtId="0" fontId="118" fillId="34" borderId="10" xfId="0" applyFont="1" applyFill="1" applyBorder="1" applyAlignment="1">
      <alignment horizontal="right" vertical="center" wrapText="1"/>
    </xf>
    <xf numFmtId="0" fontId="118" fillId="34" borderId="10" xfId="0" applyFont="1" applyFill="1" applyBorder="1" applyAlignment="1">
      <alignment horizontal="right" vertical="center"/>
    </xf>
    <xf numFmtId="0" fontId="92" fillId="34" borderId="10" xfId="0" applyFont="1" applyFill="1" applyBorder="1" applyAlignment="1">
      <alignment horizontal="right" vertical="center"/>
    </xf>
    <xf numFmtId="0" fontId="92" fillId="34" borderId="10" xfId="0" applyFont="1" applyFill="1" applyBorder="1" applyAlignment="1">
      <alignment horizontal="right" vertical="center" wrapText="1"/>
    </xf>
    <xf numFmtId="172" fontId="118" fillId="0" borderId="10" xfId="42" applyNumberFormat="1" applyFont="1" applyBorder="1" applyAlignment="1">
      <alignment horizontal="right" vertical="center" wrapText="1"/>
    </xf>
    <xf numFmtId="0" fontId="118" fillId="0" borderId="10" xfId="0" applyFont="1" applyBorder="1" applyAlignment="1">
      <alignment horizontal="right" vertical="center"/>
    </xf>
    <xf numFmtId="0" fontId="92" fillId="0" borderId="10" xfId="0" applyFont="1" applyBorder="1" applyAlignment="1">
      <alignment horizontal="right" vertical="center"/>
    </xf>
    <xf numFmtId="0" fontId="92" fillId="0" borderId="10" xfId="0" applyFont="1" applyBorder="1" applyAlignment="1">
      <alignment horizontal="right" vertical="center" wrapText="1"/>
    </xf>
    <xf numFmtId="0" fontId="97" fillId="0" borderId="10" xfId="93" applyFont="1" applyFill="1" applyBorder="1" applyAlignment="1">
      <alignment/>
      <protection/>
    </xf>
    <xf numFmtId="0" fontId="104" fillId="0" borderId="10" xfId="0" applyFont="1" applyBorder="1" applyAlignment="1">
      <alignment horizontal="right" vertical="center" wrapText="1"/>
    </xf>
    <xf numFmtId="0" fontId="104" fillId="0" borderId="10" xfId="0" applyFont="1" applyBorder="1" applyAlignment="1">
      <alignment horizontal="right" vertical="center"/>
    </xf>
    <xf numFmtId="0" fontId="120" fillId="34" borderId="0" xfId="0" applyFont="1" applyFill="1" applyAlignment="1">
      <alignment/>
    </xf>
    <xf numFmtId="0" fontId="116" fillId="34" borderId="10" xfId="93" applyFont="1" applyFill="1" applyBorder="1" applyAlignment="1">
      <alignment horizontal="center" wrapText="1"/>
      <protection/>
    </xf>
    <xf numFmtId="0" fontId="116" fillId="34" borderId="10" xfId="93" applyFont="1" applyFill="1" applyBorder="1" applyAlignment="1">
      <alignment wrapText="1"/>
      <protection/>
    </xf>
    <xf numFmtId="2" fontId="113" fillId="34" borderId="10" xfId="0" applyNumberFormat="1" applyFont="1" applyFill="1" applyBorder="1" applyAlignment="1">
      <alignment horizontal="center" vertical="center" wrapText="1"/>
    </xf>
    <xf numFmtId="0" fontId="95" fillId="34" borderId="0" xfId="0" applyFont="1" applyFill="1" applyAlignment="1">
      <alignment/>
    </xf>
    <xf numFmtId="0" fontId="97" fillId="34" borderId="10" xfId="93" applyFont="1" applyFill="1" applyBorder="1" applyAlignment="1">
      <alignment/>
      <protection/>
    </xf>
    <xf numFmtId="0" fontId="118" fillId="34" borderId="10" xfId="93" applyFont="1" applyFill="1" applyBorder="1" applyAlignment="1">
      <alignment wrapText="1"/>
      <protection/>
    </xf>
    <xf numFmtId="0" fontId="113" fillId="34" borderId="10" xfId="93" applyFont="1" applyFill="1" applyBorder="1" applyAlignment="1">
      <alignment horizontal="center" vertical="center" wrapText="1"/>
      <protection/>
    </xf>
    <xf numFmtId="0" fontId="113" fillId="34" borderId="10" xfId="93" applyFont="1" applyFill="1" applyBorder="1" applyAlignment="1">
      <alignment vertical="center" wrapText="1"/>
      <protection/>
    </xf>
    <xf numFmtId="0" fontId="0" fillId="34" borderId="0" xfId="0" applyFont="1" applyFill="1" applyBorder="1" applyAlignment="1">
      <alignment/>
    </xf>
    <xf numFmtId="0" fontId="120" fillId="0" borderId="0" xfId="0" applyFont="1" applyAlignment="1">
      <alignment/>
    </xf>
    <xf numFmtId="0" fontId="120" fillId="0" borderId="0" xfId="0" applyFont="1" applyAlignment="1">
      <alignment horizontal="right"/>
    </xf>
    <xf numFmtId="0" fontId="0" fillId="0" borderId="0" xfId="0" applyFont="1" applyAlignment="1">
      <alignment horizontal="right"/>
    </xf>
    <xf numFmtId="0" fontId="97" fillId="0" borderId="10" xfId="0" applyFont="1" applyBorder="1" applyAlignment="1">
      <alignment horizontal="right" vertical="center"/>
    </xf>
    <xf numFmtId="0" fontId="0" fillId="0" borderId="0" xfId="0" applyFont="1" applyBorder="1" applyAlignment="1">
      <alignment/>
    </xf>
    <xf numFmtId="0" fontId="0" fillId="0" borderId="0" xfId="0" applyFont="1" applyBorder="1" applyAlignment="1">
      <alignment horizontal="right"/>
    </xf>
    <xf numFmtId="172" fontId="118" fillId="0" borderId="10" xfId="42" applyNumberFormat="1" applyFont="1" applyBorder="1" applyAlignment="1">
      <alignment horizontal="center" vertical="center" wrapText="1"/>
    </xf>
    <xf numFmtId="172" fontId="113" fillId="34" borderId="0" xfId="42" applyNumberFormat="1" applyFont="1" applyFill="1" applyAlignment="1">
      <alignment/>
    </xf>
    <xf numFmtId="0" fontId="113" fillId="34" borderId="0" xfId="0" applyFont="1" applyFill="1" applyAlignment="1">
      <alignment horizontal="right"/>
    </xf>
    <xf numFmtId="0" fontId="113" fillId="34" borderId="0" xfId="0" applyFont="1" applyFill="1" applyAlignment="1">
      <alignment/>
    </xf>
    <xf numFmtId="172" fontId="0" fillId="34" borderId="0" xfId="42" applyNumberFormat="1" applyFont="1" applyFill="1" applyAlignment="1">
      <alignment/>
    </xf>
    <xf numFmtId="0" fontId="0" fillId="34" borderId="0" xfId="0" applyFont="1" applyFill="1" applyAlignment="1">
      <alignment horizontal="right"/>
    </xf>
    <xf numFmtId="0" fontId="0" fillId="34" borderId="0" xfId="0" applyFont="1" applyFill="1" applyAlignment="1">
      <alignment horizontal="center"/>
    </xf>
    <xf numFmtId="0" fontId="113" fillId="34" borderId="11" xfId="0" applyFont="1" applyFill="1" applyBorder="1" applyAlignment="1">
      <alignment horizontal="center" vertical="center" wrapText="1"/>
    </xf>
    <xf numFmtId="0" fontId="115" fillId="34" borderId="10" xfId="0" applyFont="1" applyFill="1" applyBorder="1" applyAlignment="1">
      <alignment horizontal="center" vertical="center" wrapText="1"/>
    </xf>
    <xf numFmtId="3" fontId="118" fillId="0" borderId="10" xfId="76" applyNumberFormat="1" applyFont="1" applyBorder="1" applyAlignment="1">
      <alignment horizontal="right" vertical="center"/>
      <protection/>
    </xf>
    <xf numFmtId="1" fontId="118" fillId="0" borderId="10" xfId="0" applyNumberFormat="1" applyFont="1" applyBorder="1" applyAlignment="1">
      <alignment horizontal="right" vertical="center" wrapText="1"/>
    </xf>
    <xf numFmtId="172" fontId="118" fillId="0" borderId="10" xfId="42" applyNumberFormat="1" applyFont="1" applyFill="1" applyBorder="1" applyAlignment="1">
      <alignment horizontal="right" vertical="center" wrapText="1"/>
    </xf>
    <xf numFmtId="0" fontId="118" fillId="34" borderId="0" xfId="0" applyFont="1" applyFill="1" applyAlignment="1">
      <alignment/>
    </xf>
    <xf numFmtId="172" fontId="118" fillId="34" borderId="0" xfId="42" applyNumberFormat="1" applyFont="1" applyFill="1" applyAlignment="1">
      <alignment/>
    </xf>
    <xf numFmtId="0" fontId="118" fillId="34" borderId="0" xfId="0" applyFont="1" applyFill="1" applyAlignment="1">
      <alignment horizontal="right"/>
    </xf>
    <xf numFmtId="0" fontId="116" fillId="34" borderId="0" xfId="0" applyFont="1" applyFill="1" applyAlignment="1">
      <alignment horizontal="left"/>
    </xf>
    <xf numFmtId="0" fontId="113" fillId="0" borderId="10" xfId="0" applyFont="1" applyBorder="1" applyAlignment="1">
      <alignment horizontal="right" vertical="center" wrapText="1"/>
    </xf>
    <xf numFmtId="172" fontId="113" fillId="0" borderId="10" xfId="0" applyNumberFormat="1" applyFont="1" applyBorder="1" applyAlignment="1">
      <alignment horizontal="right"/>
    </xf>
    <xf numFmtId="172" fontId="113" fillId="0" borderId="0" xfId="0" applyNumberFormat="1" applyFont="1" applyAlignment="1">
      <alignment/>
    </xf>
    <xf numFmtId="172" fontId="113" fillId="34" borderId="10" xfId="0" applyNumberFormat="1" applyFont="1" applyFill="1" applyBorder="1" applyAlignment="1">
      <alignment horizontal="right"/>
    </xf>
    <xf numFmtId="172" fontId="118" fillId="34" borderId="0" xfId="0" applyNumberFormat="1" applyFont="1" applyFill="1" applyAlignment="1">
      <alignment/>
    </xf>
    <xf numFmtId="0" fontId="117" fillId="0" borderId="10" xfId="93" applyFont="1" applyFill="1" applyBorder="1" applyAlignment="1">
      <alignment horizontal="center" wrapText="1"/>
      <protection/>
    </xf>
    <xf numFmtId="0" fontId="123" fillId="0" borderId="10" xfId="93" applyFont="1" applyFill="1" applyBorder="1" applyAlignment="1">
      <alignment/>
      <protection/>
    </xf>
    <xf numFmtId="0" fontId="117" fillId="0" borderId="0" xfId="0" applyFont="1" applyAlignment="1">
      <alignment/>
    </xf>
    <xf numFmtId="3" fontId="118" fillId="34" borderId="10" xfId="0" applyNumberFormat="1" applyFont="1" applyFill="1" applyBorder="1" applyAlignment="1">
      <alignment horizontal="right" vertical="center" wrapText="1"/>
    </xf>
    <xf numFmtId="172" fontId="118" fillId="34" borderId="0" xfId="0" applyNumberFormat="1" applyFont="1" applyFill="1" applyAlignment="1">
      <alignment horizontal="right"/>
    </xf>
    <xf numFmtId="0" fontId="116" fillId="34" borderId="10" xfId="93" applyFont="1" applyFill="1" applyBorder="1" applyAlignment="1">
      <alignment horizontal="center" vertical="center" wrapText="1"/>
      <protection/>
    </xf>
    <xf numFmtId="172" fontId="113" fillId="34" borderId="10" xfId="0" applyNumberFormat="1" applyFont="1" applyFill="1" applyBorder="1" applyAlignment="1">
      <alignment horizontal="right" vertical="center"/>
    </xf>
    <xf numFmtId="0" fontId="118" fillId="34" borderId="0" xfId="0" applyFont="1" applyFill="1" applyAlignment="1">
      <alignment vertical="center"/>
    </xf>
    <xf numFmtId="0" fontId="113" fillId="34" borderId="10" xfId="0" applyFont="1" applyFill="1" applyBorder="1" applyAlignment="1">
      <alignment horizontal="right" vertical="center" wrapText="1"/>
    </xf>
    <xf numFmtId="172" fontId="113" fillId="34" borderId="0" xfId="0" applyNumberFormat="1" applyFont="1" applyFill="1" applyAlignment="1">
      <alignment/>
    </xf>
    <xf numFmtId="0" fontId="113" fillId="34" borderId="0" xfId="0" applyFont="1" applyFill="1" applyAlignment="1">
      <alignment vertical="center"/>
    </xf>
    <xf numFmtId="172" fontId="113" fillId="33" borderId="10" xfId="48" applyNumberFormat="1" applyFont="1" applyFill="1" applyBorder="1" applyAlignment="1">
      <alignment horizontal="right" vertical="center" wrapText="1"/>
    </xf>
    <xf numFmtId="172" fontId="118" fillId="33" borderId="10" xfId="48" applyNumberFormat="1" applyFont="1" applyFill="1" applyBorder="1" applyAlignment="1">
      <alignment horizontal="right" vertical="center" wrapText="1"/>
    </xf>
    <xf numFmtId="0" fontId="118" fillId="33" borderId="10" xfId="0" applyFont="1" applyFill="1" applyBorder="1" applyAlignment="1">
      <alignment horizontal="right" vertical="center" wrapText="1"/>
    </xf>
    <xf numFmtId="0" fontId="118" fillId="34" borderId="10" xfId="0" applyFont="1" applyFill="1" applyBorder="1" applyAlignment="1">
      <alignment horizontal="right"/>
    </xf>
    <xf numFmtId="0" fontId="118" fillId="0" borderId="10" xfId="0" applyFont="1" applyBorder="1" applyAlignment="1">
      <alignment horizontal="right"/>
    </xf>
    <xf numFmtId="0" fontId="124" fillId="0" borderId="10" xfId="0" applyFont="1" applyBorder="1" applyAlignment="1">
      <alignment horizontal="center" vertical="center" wrapText="1"/>
    </xf>
    <xf numFmtId="0" fontId="116" fillId="0" borderId="10" xfId="93" applyFont="1" applyFill="1" applyBorder="1" applyAlignment="1">
      <alignment horizontal="center" vertical="center" wrapText="1"/>
      <protection/>
    </xf>
    <xf numFmtId="0" fontId="116" fillId="0" borderId="10" xfId="93" applyFont="1" applyFill="1" applyBorder="1" applyAlignment="1">
      <alignment vertical="center" wrapText="1"/>
      <protection/>
    </xf>
    <xf numFmtId="0" fontId="118" fillId="0" borderId="0" xfId="0" applyFont="1" applyAlignment="1">
      <alignment horizontal="center"/>
    </xf>
    <xf numFmtId="172" fontId="113" fillId="0" borderId="10" xfId="42" applyNumberFormat="1" applyFont="1" applyBorder="1" applyAlignment="1">
      <alignment horizontal="right" vertical="center"/>
    </xf>
    <xf numFmtId="2" fontId="9" fillId="0" borderId="10" xfId="0" applyNumberFormat="1" applyFont="1" applyBorder="1" applyAlignment="1">
      <alignment/>
    </xf>
    <xf numFmtId="172" fontId="9" fillId="34" borderId="10" xfId="42" applyNumberFormat="1" applyFont="1" applyFill="1" applyBorder="1" applyAlignment="1">
      <alignment horizontal="right" vertical="center" wrapText="1"/>
    </xf>
    <xf numFmtId="172" fontId="41" fillId="34" borderId="10" xfId="0" applyNumberFormat="1" applyFont="1" applyFill="1" applyBorder="1" applyAlignment="1">
      <alignment horizontal="right"/>
    </xf>
    <xf numFmtId="0" fontId="9" fillId="34" borderId="10" xfId="0" applyFont="1" applyFill="1" applyBorder="1" applyAlignment="1">
      <alignment horizontal="right" vertical="center" wrapText="1"/>
    </xf>
    <xf numFmtId="172" fontId="9" fillId="0" borderId="10" xfId="42" applyNumberFormat="1" applyFont="1" applyBorder="1" applyAlignment="1">
      <alignment horizontal="right" vertical="center" wrapText="1"/>
    </xf>
    <xf numFmtId="0" fontId="9" fillId="0" borderId="10" xfId="0" applyFont="1" applyBorder="1" applyAlignment="1">
      <alignment horizontal="right" vertical="center" wrapText="1"/>
    </xf>
    <xf numFmtId="0" fontId="9" fillId="0" borderId="10" xfId="0" applyFont="1" applyBorder="1" applyAlignment="1">
      <alignment horizontal="right" vertical="center"/>
    </xf>
    <xf numFmtId="0" fontId="5" fillId="0" borderId="10" xfId="0" applyFont="1" applyBorder="1" applyAlignment="1">
      <alignment horizontal="right" vertical="center"/>
    </xf>
    <xf numFmtId="0" fontId="5" fillId="0" borderId="10" xfId="0" applyFont="1" applyBorder="1" applyAlignment="1">
      <alignment horizontal="right" vertical="center" wrapText="1"/>
    </xf>
    <xf numFmtId="172" fontId="8" fillId="0" borderId="10" xfId="42" applyNumberFormat="1" applyFont="1" applyBorder="1" applyAlignment="1">
      <alignment horizontal="right" vertical="center" wrapText="1"/>
    </xf>
    <xf numFmtId="0" fontId="42" fillId="0" borderId="0" xfId="0" applyFont="1" applyAlignment="1">
      <alignment/>
    </xf>
    <xf numFmtId="172" fontId="95" fillId="0" borderId="0" xfId="0" applyNumberFormat="1" applyFont="1" applyAlignment="1">
      <alignment/>
    </xf>
    <xf numFmtId="172" fontId="8" fillId="0" borderId="10" xfId="42" applyNumberFormat="1" applyFont="1" applyBorder="1" applyAlignment="1">
      <alignment horizontal="center" vertical="center" wrapText="1"/>
    </xf>
    <xf numFmtId="2" fontId="8" fillId="0" borderId="10" xfId="0" applyNumberFormat="1" applyFont="1" applyBorder="1" applyAlignment="1">
      <alignment horizontal="center" vertical="center" wrapText="1"/>
    </xf>
    <xf numFmtId="172" fontId="9" fillId="0" borderId="10" xfId="42" applyNumberFormat="1" applyFont="1" applyBorder="1" applyAlignment="1">
      <alignment horizontal="center" vertical="center" wrapText="1"/>
    </xf>
    <xf numFmtId="172" fontId="9" fillId="34" borderId="10" xfId="42" applyNumberFormat="1" applyFont="1" applyFill="1" applyBorder="1" applyAlignment="1">
      <alignment horizontal="center" vertical="center" wrapText="1"/>
    </xf>
    <xf numFmtId="0" fontId="5" fillId="34" borderId="10" xfId="93" applyFont="1" applyFill="1" applyBorder="1" applyAlignment="1">
      <alignment horizontal="left"/>
      <protection/>
    </xf>
    <xf numFmtId="43" fontId="109" fillId="0" borderId="10" xfId="42" applyFont="1" applyBorder="1" applyAlignment="1">
      <alignment horizontal="center" vertical="center" wrapText="1"/>
    </xf>
    <xf numFmtId="0" fontId="9" fillId="34" borderId="10" xfId="0" applyFont="1" applyFill="1" applyBorder="1" applyAlignment="1">
      <alignment horizontal="center" vertical="center" wrapText="1"/>
    </xf>
    <xf numFmtId="0" fontId="9" fillId="0" borderId="10" xfId="45" applyNumberFormat="1" applyFont="1" applyBorder="1" applyAlignment="1">
      <alignment horizontal="right" vertical="center" wrapText="1"/>
    </xf>
    <xf numFmtId="0" fontId="9" fillId="0" borderId="10" xfId="0" applyNumberFormat="1" applyFont="1" applyBorder="1" applyAlignment="1">
      <alignment horizontal="right" vertical="center" wrapText="1"/>
    </xf>
    <xf numFmtId="0" fontId="8" fillId="34" borderId="10" xfId="0" applyFont="1" applyFill="1" applyBorder="1" applyAlignment="1">
      <alignment horizontal="center" vertical="center" wrapText="1"/>
    </xf>
    <xf numFmtId="172" fontId="8" fillId="34" borderId="10" xfId="42" applyNumberFormat="1" applyFont="1" applyFill="1" applyBorder="1" applyAlignment="1">
      <alignment horizontal="center" vertical="center" wrapText="1"/>
    </xf>
    <xf numFmtId="0" fontId="42" fillId="34" borderId="0" xfId="0" applyFont="1" applyFill="1" applyAlignment="1">
      <alignment/>
    </xf>
    <xf numFmtId="172" fontId="115" fillId="34" borderId="10" xfId="42" applyNumberFormat="1" applyFont="1" applyFill="1" applyBorder="1" applyAlignment="1">
      <alignment horizontal="center" vertical="center" wrapText="1"/>
    </xf>
    <xf numFmtId="0" fontId="9" fillId="0" borderId="0" xfId="0" applyFont="1" applyAlignment="1">
      <alignment/>
    </xf>
    <xf numFmtId="0" fontId="9" fillId="0" borderId="10" xfId="0" applyFont="1" applyBorder="1" applyAlignment="1">
      <alignment horizontal="right"/>
    </xf>
    <xf numFmtId="172" fontId="8" fillId="0" borderId="10" xfId="0" applyNumberFormat="1" applyFont="1" applyBorder="1" applyAlignment="1">
      <alignment/>
    </xf>
    <xf numFmtId="0" fontId="125" fillId="0" borderId="0" xfId="0" applyFont="1" applyAlignment="1">
      <alignment/>
    </xf>
    <xf numFmtId="0" fontId="126" fillId="0" borderId="0" xfId="0" applyFont="1" applyAlignment="1">
      <alignment/>
    </xf>
    <xf numFmtId="0" fontId="127" fillId="0" borderId="0" xfId="0" applyFont="1" applyAlignment="1">
      <alignment/>
    </xf>
    <xf numFmtId="0" fontId="128" fillId="0" borderId="10" xfId="0" applyFont="1" applyBorder="1" applyAlignment="1">
      <alignment horizontal="center" vertical="center" wrapText="1"/>
    </xf>
    <xf numFmtId="0" fontId="127" fillId="0" borderId="10" xfId="0" applyFont="1" applyBorder="1" applyAlignment="1">
      <alignment horizontal="center" vertical="center" wrapText="1"/>
    </xf>
    <xf numFmtId="0" fontId="129" fillId="0" borderId="10" xfId="0" applyFont="1" applyBorder="1" applyAlignment="1">
      <alignment horizontal="center" vertical="center" wrapText="1"/>
    </xf>
    <xf numFmtId="0" fontId="126" fillId="0" borderId="10" xfId="0" applyFont="1" applyBorder="1" applyAlignment="1">
      <alignment/>
    </xf>
    <xf numFmtId="0" fontId="130" fillId="0" borderId="10" xfId="93" applyFont="1" applyFill="1" applyBorder="1" applyAlignment="1">
      <alignment horizontal="center" wrapText="1"/>
      <protection/>
    </xf>
    <xf numFmtId="0" fontId="130" fillId="0" borderId="10" xfId="93" applyFont="1" applyFill="1" applyBorder="1" applyAlignment="1">
      <alignment wrapText="1"/>
      <protection/>
    </xf>
    <xf numFmtId="172" fontId="125" fillId="0" borderId="10" xfId="42" applyNumberFormat="1" applyFont="1" applyBorder="1" applyAlignment="1">
      <alignment horizontal="right" vertical="center" wrapText="1"/>
    </xf>
    <xf numFmtId="172" fontId="125" fillId="0" borderId="13" xfId="42" applyNumberFormat="1" applyFont="1" applyBorder="1" applyAlignment="1">
      <alignment horizontal="right" vertical="center" wrapText="1"/>
    </xf>
    <xf numFmtId="172" fontId="125" fillId="0" borderId="10" xfId="42" applyNumberFormat="1" applyFont="1" applyBorder="1" applyAlignment="1">
      <alignment/>
    </xf>
    <xf numFmtId="172" fontId="125" fillId="0" borderId="0" xfId="42" applyNumberFormat="1" applyFont="1" applyAlignment="1">
      <alignment/>
    </xf>
    <xf numFmtId="0" fontId="126" fillId="0" borderId="10" xfId="93" applyFont="1" applyFill="1" applyBorder="1" applyAlignment="1">
      <alignment horizontal="center" wrapText="1"/>
      <protection/>
    </xf>
    <xf numFmtId="0" fontId="131" fillId="0" borderId="10" xfId="93" applyFont="1" applyFill="1" applyBorder="1" applyAlignment="1">
      <alignment/>
      <protection/>
    </xf>
    <xf numFmtId="172" fontId="126" fillId="0" borderId="10" xfId="42" applyNumberFormat="1" applyFont="1" applyBorder="1" applyAlignment="1">
      <alignment horizontal="right" vertical="center" wrapText="1"/>
    </xf>
    <xf numFmtId="0" fontId="126" fillId="0" borderId="10" xfId="0" applyFont="1" applyBorder="1" applyAlignment="1">
      <alignment horizontal="right" vertical="center" wrapText="1"/>
    </xf>
    <xf numFmtId="172" fontId="126" fillId="0" borderId="10" xfId="0" applyNumberFormat="1" applyFont="1" applyBorder="1" applyAlignment="1">
      <alignment horizontal="right" vertical="center" wrapText="1"/>
    </xf>
    <xf numFmtId="0" fontId="126" fillId="0" borderId="13" xfId="0" applyFont="1" applyBorder="1" applyAlignment="1">
      <alignment horizontal="right" vertical="center" wrapText="1"/>
    </xf>
    <xf numFmtId="0" fontId="127" fillId="0" borderId="10" xfId="93" applyFont="1" applyFill="1" applyBorder="1" applyAlignment="1">
      <alignment/>
      <protection/>
    </xf>
    <xf numFmtId="0" fontId="125" fillId="0" borderId="13" xfId="0" applyFont="1" applyBorder="1" applyAlignment="1">
      <alignment horizontal="right" vertical="center" wrapText="1"/>
    </xf>
    <xf numFmtId="0" fontId="125" fillId="0" borderId="10" xfId="0" applyFont="1" applyBorder="1" applyAlignment="1">
      <alignment horizontal="right" vertical="center" wrapText="1"/>
    </xf>
    <xf numFmtId="0" fontId="126" fillId="34" borderId="10" xfId="93" applyFont="1" applyFill="1" applyBorder="1" applyAlignment="1">
      <alignment horizontal="center" wrapText="1"/>
      <protection/>
    </xf>
    <xf numFmtId="0" fontId="131" fillId="34" borderId="10" xfId="93" applyFont="1" applyFill="1" applyBorder="1" applyAlignment="1">
      <alignment/>
      <protection/>
    </xf>
    <xf numFmtId="172" fontId="126" fillId="34" borderId="10" xfId="42" applyNumberFormat="1" applyFont="1" applyFill="1" applyBorder="1" applyAlignment="1">
      <alignment horizontal="right" vertical="center" wrapText="1"/>
    </xf>
    <xf numFmtId="0" fontId="126" fillId="34" borderId="10" xfId="0" applyFont="1" applyFill="1" applyBorder="1" applyAlignment="1">
      <alignment horizontal="right" vertical="center" wrapText="1"/>
    </xf>
    <xf numFmtId="0" fontId="126" fillId="34" borderId="13" xfId="0" applyFont="1" applyFill="1" applyBorder="1" applyAlignment="1">
      <alignment horizontal="right" vertical="center" wrapText="1"/>
    </xf>
    <xf numFmtId="0" fontId="126" fillId="34" borderId="10" xfId="0" applyFont="1" applyFill="1" applyBorder="1" applyAlignment="1">
      <alignment/>
    </xf>
    <xf numFmtId="0" fontId="126" fillId="34" borderId="0" xfId="0" applyFont="1" applyFill="1" applyAlignment="1">
      <alignment/>
    </xf>
    <xf numFmtId="0" fontId="71" fillId="0" borderId="10" xfId="93" applyFont="1" applyFill="1" applyBorder="1" applyAlignment="1">
      <alignment horizontal="center" wrapText="1"/>
      <protection/>
    </xf>
    <xf numFmtId="0" fontId="71" fillId="0" borderId="10" xfId="93" applyFont="1" applyFill="1" applyBorder="1" applyAlignment="1">
      <alignment wrapText="1"/>
      <protection/>
    </xf>
    <xf numFmtId="172" fontId="72" fillId="0" borderId="10" xfId="42" applyNumberFormat="1" applyFont="1" applyBorder="1" applyAlignment="1">
      <alignment horizontal="right" vertical="center" wrapText="1"/>
    </xf>
    <xf numFmtId="172" fontId="72" fillId="0" borderId="13" xfId="42" applyNumberFormat="1" applyFont="1" applyBorder="1" applyAlignment="1">
      <alignment horizontal="right" vertical="center" wrapText="1"/>
    </xf>
    <xf numFmtId="172" fontId="72" fillId="0" borderId="10" xfId="42" applyNumberFormat="1" applyFont="1" applyBorder="1" applyAlignment="1">
      <alignment/>
    </xf>
    <xf numFmtId="0" fontId="73" fillId="0" borderId="10" xfId="0" applyFont="1" applyBorder="1" applyAlignment="1">
      <alignment/>
    </xf>
    <xf numFmtId="0" fontId="73" fillId="0" borderId="0" xfId="0" applyFont="1" applyAlignment="1">
      <alignment/>
    </xf>
    <xf numFmtId="0" fontId="73" fillId="0" borderId="10" xfId="93" applyFont="1" applyFill="1" applyBorder="1" applyAlignment="1">
      <alignment horizontal="center" wrapText="1"/>
      <protection/>
    </xf>
    <xf numFmtId="0" fontId="74" fillId="0" borderId="10" xfId="93" applyFont="1" applyFill="1" applyBorder="1" applyAlignment="1">
      <alignment/>
      <protection/>
    </xf>
    <xf numFmtId="172" fontId="73" fillId="0" borderId="10" xfId="42" applyNumberFormat="1" applyFont="1" applyBorder="1" applyAlignment="1">
      <alignment horizontal="right" vertical="center" wrapText="1"/>
    </xf>
    <xf numFmtId="0" fontId="73" fillId="0" borderId="10" xfId="0" applyFont="1" applyBorder="1" applyAlignment="1">
      <alignment horizontal="right" vertical="center" wrapText="1"/>
    </xf>
    <xf numFmtId="0" fontId="73" fillId="0" borderId="13" xfId="0" applyFont="1" applyBorder="1" applyAlignment="1">
      <alignment horizontal="right" vertical="center" wrapText="1"/>
    </xf>
    <xf numFmtId="0" fontId="73" fillId="0" borderId="10" xfId="0" applyFont="1" applyBorder="1" applyAlignment="1">
      <alignment horizontal="right"/>
    </xf>
    <xf numFmtId="0" fontId="73" fillId="0" borderId="13" xfId="0" applyFont="1" applyBorder="1" applyAlignment="1">
      <alignment horizontal="right"/>
    </xf>
    <xf numFmtId="0" fontId="74" fillId="0" borderId="10" xfId="93" applyFont="1" applyFill="1" applyBorder="1" applyAlignment="1">
      <alignment horizontal="left"/>
      <protection/>
    </xf>
    <xf numFmtId="0" fontId="73" fillId="0" borderId="10" xfId="93" applyFont="1" applyFill="1" applyBorder="1" applyAlignment="1">
      <alignment wrapText="1"/>
      <protection/>
    </xf>
    <xf numFmtId="0" fontId="72" fillId="0" borderId="10" xfId="93" applyFont="1" applyFill="1" applyBorder="1" applyAlignment="1">
      <alignment horizontal="center" vertical="center" wrapText="1"/>
      <protection/>
    </xf>
    <xf numFmtId="0" fontId="72" fillId="0" borderId="10" xfId="93" applyFont="1" applyFill="1" applyBorder="1" applyAlignment="1">
      <alignment vertical="center" wrapText="1"/>
      <protection/>
    </xf>
    <xf numFmtId="172" fontId="72" fillId="0" borderId="10" xfId="42" applyNumberFormat="1" applyFont="1" applyBorder="1" applyAlignment="1">
      <alignment horizontal="center" vertical="center" wrapText="1"/>
    </xf>
    <xf numFmtId="172" fontId="72" fillId="0" borderId="12" xfId="42" applyNumberFormat="1" applyFont="1" applyBorder="1" applyAlignment="1">
      <alignment horizontal="center" vertical="center" wrapText="1"/>
    </xf>
    <xf numFmtId="172" fontId="72" fillId="0" borderId="10" xfId="0" applyNumberFormat="1" applyFont="1" applyBorder="1" applyAlignment="1">
      <alignment/>
    </xf>
    <xf numFmtId="0" fontId="125" fillId="0" borderId="10" xfId="0" applyFont="1" applyBorder="1" applyAlignment="1">
      <alignment/>
    </xf>
    <xf numFmtId="0" fontId="9" fillId="0" borderId="10" xfId="0" applyFont="1" applyBorder="1" applyAlignment="1">
      <alignment horizontal="center" vertical="center" wrapText="1"/>
    </xf>
    <xf numFmtId="0" fontId="10" fillId="0" borderId="10" xfId="0" applyFont="1" applyBorder="1" applyAlignment="1">
      <alignment vertical="center" wrapText="1"/>
    </xf>
    <xf numFmtId="0" fontId="9" fillId="34" borderId="10" xfId="0" applyFont="1" applyFill="1" applyBorder="1" applyAlignment="1">
      <alignment horizontal="right"/>
    </xf>
    <xf numFmtId="172" fontId="9" fillId="34" borderId="0" xfId="0" applyNumberFormat="1" applyFont="1" applyFill="1" applyAlignment="1">
      <alignment/>
    </xf>
    <xf numFmtId="0" fontId="9" fillId="34" borderId="0" xfId="0" applyFont="1" applyFill="1" applyAlignment="1">
      <alignment/>
    </xf>
    <xf numFmtId="172" fontId="8" fillId="0" borderId="10" xfId="0" applyNumberFormat="1" applyFont="1" applyBorder="1" applyAlignment="1">
      <alignment horizontal="right"/>
    </xf>
    <xf numFmtId="172" fontId="9" fillId="0" borderId="0" xfId="0" applyNumberFormat="1" applyFont="1" applyAlignment="1">
      <alignment/>
    </xf>
    <xf numFmtId="0" fontId="12" fillId="0" borderId="10" xfId="0" applyFont="1" applyBorder="1" applyAlignment="1">
      <alignment vertical="center" wrapText="1"/>
    </xf>
    <xf numFmtId="43" fontId="118" fillId="34" borderId="10" xfId="42" applyFont="1" applyFill="1" applyBorder="1" applyAlignment="1">
      <alignment horizontal="center" vertical="center" wrapText="1"/>
    </xf>
    <xf numFmtId="43" fontId="118" fillId="0" borderId="10" xfId="42" applyFont="1" applyFill="1" applyBorder="1" applyAlignment="1">
      <alignment horizontal="center" vertical="center" wrapText="1"/>
    </xf>
    <xf numFmtId="43" fontId="113" fillId="34" borderId="10" xfId="42" applyFont="1" applyFill="1" applyBorder="1" applyAlignment="1">
      <alignment horizontal="center" vertical="center" wrapText="1"/>
    </xf>
    <xf numFmtId="0" fontId="0" fillId="0" borderId="0" xfId="0" applyAlignment="1">
      <alignment horizontal="center"/>
    </xf>
    <xf numFmtId="0" fontId="108" fillId="0" borderId="11" xfId="0" applyFont="1" applyBorder="1" applyAlignment="1">
      <alignment horizontal="center" vertical="center" wrapText="1"/>
    </xf>
    <xf numFmtId="0" fontId="108" fillId="0" borderId="12" xfId="0" applyFont="1" applyBorder="1" applyAlignment="1">
      <alignment horizontal="center" vertical="center" wrapText="1"/>
    </xf>
    <xf numFmtId="0" fontId="108" fillId="0" borderId="10" xfId="0" applyFont="1" applyFill="1" applyBorder="1" applyAlignment="1">
      <alignment horizontal="center" vertical="center" wrapText="1"/>
    </xf>
    <xf numFmtId="0" fontId="95" fillId="0" borderId="0" xfId="0" applyFont="1" applyAlignment="1">
      <alignment horizontal="center"/>
    </xf>
    <xf numFmtId="0" fontId="0" fillId="0" borderId="0" xfId="0" applyFont="1" applyBorder="1" applyAlignment="1">
      <alignment horizontal="left"/>
    </xf>
    <xf numFmtId="0" fontId="108" fillId="0" borderId="13" xfId="0" applyFont="1" applyFill="1" applyBorder="1" applyAlignment="1">
      <alignment horizontal="center" vertical="center" wrapText="1"/>
    </xf>
    <xf numFmtId="0" fontId="108" fillId="0" borderId="14" xfId="0" applyFont="1" applyFill="1" applyBorder="1" applyAlignment="1">
      <alignment horizontal="center" vertical="center" wrapText="1"/>
    </xf>
    <xf numFmtId="0" fontId="108" fillId="0" borderId="15" xfId="0" applyFont="1" applyFill="1" applyBorder="1" applyAlignment="1">
      <alignment horizontal="center" vertical="center" wrapText="1"/>
    </xf>
    <xf numFmtId="0" fontId="95" fillId="0" borderId="13" xfId="0" applyFont="1" applyBorder="1" applyAlignment="1">
      <alignment horizontal="center"/>
    </xf>
    <xf numFmtId="0" fontId="95" fillId="0" borderId="15" xfId="0" applyFont="1" applyBorder="1" applyAlignment="1">
      <alignment horizontal="center"/>
    </xf>
    <xf numFmtId="0" fontId="108" fillId="0" borderId="13" xfId="0" applyFont="1" applyBorder="1" applyAlignment="1">
      <alignment horizontal="center" vertical="center" wrapText="1"/>
    </xf>
    <xf numFmtId="0" fontId="108" fillId="0" borderId="14" xfId="0" applyFont="1" applyBorder="1" applyAlignment="1">
      <alignment horizontal="center" vertical="center" wrapText="1"/>
    </xf>
    <xf numFmtId="0" fontId="108" fillId="0" borderId="15" xfId="0" applyFont="1" applyBorder="1" applyAlignment="1">
      <alignment horizontal="center" vertical="center" wrapText="1"/>
    </xf>
    <xf numFmtId="0" fontId="95" fillId="0" borderId="0" xfId="0" applyFont="1" applyBorder="1" applyAlignment="1">
      <alignment horizontal="left"/>
    </xf>
    <xf numFmtId="0" fontId="0" fillId="0" borderId="16" xfId="0" applyBorder="1" applyAlignment="1">
      <alignment horizontal="center"/>
    </xf>
    <xf numFmtId="0" fontId="101" fillId="0" borderId="0" xfId="0" applyFont="1" applyBorder="1" applyAlignment="1">
      <alignment horizontal="left"/>
    </xf>
    <xf numFmtId="0" fontId="101" fillId="0" borderId="0" xfId="0" applyFont="1" applyAlignment="1">
      <alignment horizontal="left"/>
    </xf>
    <xf numFmtId="0" fontId="108" fillId="0" borderId="10" xfId="0" applyFont="1" applyBorder="1" applyAlignment="1">
      <alignment horizontal="center" vertical="center" wrapText="1"/>
    </xf>
    <xf numFmtId="0" fontId="103" fillId="0" borderId="13" xfId="0" applyFont="1" applyBorder="1" applyAlignment="1">
      <alignment horizontal="center" vertical="center" wrapText="1"/>
    </xf>
    <xf numFmtId="0" fontId="103" fillId="0" borderId="14" xfId="0" applyFont="1" applyBorder="1" applyAlignment="1">
      <alignment horizontal="center" vertical="center" wrapText="1"/>
    </xf>
    <xf numFmtId="0" fontId="103" fillId="0" borderId="15" xfId="0" applyFont="1" applyBorder="1" applyAlignment="1">
      <alignment horizontal="center" vertical="center" wrapText="1"/>
    </xf>
    <xf numFmtId="0" fontId="119" fillId="0" borderId="0" xfId="0" applyFont="1" applyAlignment="1">
      <alignment horizontal="center"/>
    </xf>
    <xf numFmtId="0" fontId="113" fillId="0" borderId="10" xfId="0" applyFont="1" applyBorder="1" applyAlignment="1">
      <alignment horizontal="center" vertical="center" wrapText="1"/>
    </xf>
    <xf numFmtId="0" fontId="113" fillId="0" borderId="11" xfId="0" applyFont="1" applyBorder="1" applyAlignment="1">
      <alignment horizontal="center" vertical="center" wrapText="1"/>
    </xf>
    <xf numFmtId="0" fontId="113" fillId="0" borderId="17" xfId="0" applyFont="1" applyBorder="1" applyAlignment="1">
      <alignment horizontal="center" vertical="center" wrapText="1"/>
    </xf>
    <xf numFmtId="0" fontId="113" fillId="0" borderId="12" xfId="0" applyFont="1" applyBorder="1" applyAlignment="1">
      <alignment horizontal="center" vertical="center" wrapText="1"/>
    </xf>
    <xf numFmtId="0" fontId="113" fillId="0" borderId="0" xfId="0" applyFont="1" applyAlignment="1">
      <alignment horizontal="center"/>
    </xf>
    <xf numFmtId="0" fontId="120" fillId="0" borderId="0" xfId="0" applyFont="1" applyAlignment="1">
      <alignment horizontal="center"/>
    </xf>
    <xf numFmtId="0" fontId="132" fillId="0" borderId="0" xfId="0" applyFont="1" applyAlignment="1">
      <alignment horizontal="center"/>
    </xf>
    <xf numFmtId="0" fontId="117" fillId="0" borderId="0" xfId="0" applyFont="1" applyBorder="1" applyAlignment="1">
      <alignment horizontal="center"/>
    </xf>
    <xf numFmtId="0" fontId="122" fillId="0" borderId="0" xfId="0" applyFont="1" applyAlignment="1">
      <alignment horizontal="center"/>
    </xf>
    <xf numFmtId="0" fontId="117" fillId="0" borderId="0" xfId="0" applyFont="1" applyAlignment="1">
      <alignment horizontal="center"/>
    </xf>
    <xf numFmtId="0" fontId="113" fillId="0" borderId="13" xfId="0" applyFont="1" applyBorder="1" applyAlignment="1">
      <alignment horizontal="center" vertical="center" wrapText="1"/>
    </xf>
    <xf numFmtId="0" fontId="113" fillId="0" borderId="14" xfId="0" applyFont="1" applyBorder="1" applyAlignment="1">
      <alignment horizontal="center" vertical="center" wrapText="1"/>
    </xf>
    <xf numFmtId="0" fontId="113" fillId="0" borderId="15" xfId="0" applyFont="1" applyBorder="1" applyAlignment="1">
      <alignment horizontal="center" vertical="center" wrapText="1"/>
    </xf>
    <xf numFmtId="0" fontId="119" fillId="0" borderId="0" xfId="97" applyFont="1" applyFill="1" applyAlignment="1">
      <alignment horizontal="center" wrapText="1"/>
      <protection/>
    </xf>
    <xf numFmtId="0" fontId="119" fillId="34" borderId="0" xfId="97" applyFont="1" applyFill="1" applyBorder="1" applyAlignment="1">
      <alignment horizontal="center" vertical="top" wrapText="1"/>
      <protection/>
    </xf>
    <xf numFmtId="0" fontId="118" fillId="34" borderId="10" xfId="0" applyFont="1" applyFill="1" applyBorder="1" applyAlignment="1">
      <alignment horizontal="center" vertical="center" wrapText="1"/>
    </xf>
    <xf numFmtId="0" fontId="118" fillId="34" borderId="10" xfId="0" applyFont="1" applyFill="1" applyBorder="1" applyAlignment="1">
      <alignment vertical="center" wrapText="1"/>
    </xf>
    <xf numFmtId="0" fontId="113" fillId="34" borderId="10" xfId="0" applyFont="1" applyFill="1" applyBorder="1" applyAlignment="1">
      <alignment horizontal="center" vertical="center" wrapText="1"/>
    </xf>
    <xf numFmtId="0" fontId="113" fillId="34" borderId="10" xfId="0" applyFont="1" applyFill="1" applyBorder="1" applyAlignment="1">
      <alignment vertical="center" wrapText="1"/>
    </xf>
    <xf numFmtId="0" fontId="104" fillId="34" borderId="10" xfId="0" applyFont="1" applyFill="1" applyBorder="1" applyAlignment="1">
      <alignment vertical="center" wrapText="1"/>
    </xf>
    <xf numFmtId="0" fontId="104" fillId="0" borderId="10" xfId="0" applyFont="1" applyBorder="1" applyAlignment="1">
      <alignment horizontal="center" vertical="center" wrapText="1"/>
    </xf>
    <xf numFmtId="0" fontId="0" fillId="0" borderId="0" xfId="0" applyFont="1" applyAlignment="1">
      <alignment horizontal="center"/>
    </xf>
    <xf numFmtId="0" fontId="133" fillId="0" borderId="0" xfId="0" applyFont="1" applyAlignment="1">
      <alignment horizontal="center"/>
    </xf>
    <xf numFmtId="172" fontId="113" fillId="0" borderId="0" xfId="42" applyNumberFormat="1" applyFont="1" applyAlignment="1">
      <alignment horizontal="center"/>
    </xf>
    <xf numFmtId="172" fontId="120" fillId="0" borderId="0" xfId="42" applyNumberFormat="1" applyFont="1" applyAlignment="1">
      <alignment horizontal="center"/>
    </xf>
    <xf numFmtId="172" fontId="118" fillId="34" borderId="10" xfId="42" applyNumberFormat="1" applyFont="1" applyFill="1" applyBorder="1" applyAlignment="1">
      <alignment vertical="center" wrapText="1"/>
    </xf>
    <xf numFmtId="172" fontId="113" fillId="34" borderId="10" xfId="42" applyNumberFormat="1" applyFont="1" applyFill="1" applyBorder="1" applyAlignment="1">
      <alignment vertical="center" wrapText="1"/>
    </xf>
    <xf numFmtId="172" fontId="0" fillId="0" borderId="0" xfId="42" applyNumberFormat="1" applyFont="1" applyAlignment="1">
      <alignment horizontal="center"/>
    </xf>
    <xf numFmtId="172" fontId="104" fillId="0" borderId="10" xfId="42" applyNumberFormat="1" applyFont="1" applyBorder="1" applyAlignment="1">
      <alignment vertical="center" wrapText="1"/>
    </xf>
    <xf numFmtId="172" fontId="104" fillId="0" borderId="10" xfId="42" applyNumberFormat="1" applyFont="1" applyBorder="1" applyAlignment="1">
      <alignment horizontal="center" vertical="center" wrapText="1"/>
    </xf>
    <xf numFmtId="172" fontId="115" fillId="0" borderId="10" xfId="42" applyNumberFormat="1" applyFont="1" applyBorder="1" applyAlignment="1">
      <alignment horizontal="center" vertical="center" wrapText="1"/>
    </xf>
    <xf numFmtId="172" fontId="113" fillId="34" borderId="11" xfId="42" applyNumberFormat="1" applyFont="1" applyFill="1" applyBorder="1" applyAlignment="1">
      <alignment vertical="center" wrapText="1"/>
    </xf>
    <xf numFmtId="172" fontId="113" fillId="34" borderId="12" xfId="42" applyNumberFormat="1" applyFont="1" applyFill="1" applyBorder="1" applyAlignment="1">
      <alignment vertical="center" wrapText="1"/>
    </xf>
    <xf numFmtId="172" fontId="117" fillId="0" borderId="0" xfId="42" applyNumberFormat="1" applyFont="1" applyAlignment="1">
      <alignment horizont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Alignment="1">
      <alignment horizontal="center"/>
    </xf>
    <xf numFmtId="0" fontId="11" fillId="0" borderId="0" xfId="0" applyFont="1" applyAlignment="1">
      <alignment horizontal="center"/>
    </xf>
    <xf numFmtId="0" fontId="6" fillId="0" borderId="0" xfId="0" applyFont="1" applyAlignment="1">
      <alignment horizontal="center"/>
    </xf>
    <xf numFmtId="0" fontId="41" fillId="0" borderId="0" xfId="0" applyFont="1" applyAlignment="1">
      <alignment horizontal="center"/>
    </xf>
    <xf numFmtId="0" fontId="43" fillId="0" borderId="0" xfId="0" applyFont="1" applyAlignment="1">
      <alignment horizontal="center"/>
    </xf>
    <xf numFmtId="0" fontId="42" fillId="0" borderId="0" xfId="0" applyFont="1" applyAlignment="1">
      <alignment horizontal="center"/>
    </xf>
    <xf numFmtId="0" fontId="8" fillId="0" borderId="10" xfId="0" applyFont="1" applyBorder="1" applyAlignment="1">
      <alignment horizontal="center"/>
    </xf>
    <xf numFmtId="0" fontId="8" fillId="0" borderId="0" xfId="0" applyFont="1" applyAlignment="1">
      <alignment horizontal="center" vertical="center"/>
    </xf>
    <xf numFmtId="0" fontId="10" fillId="0" borderId="0" xfId="0" applyFont="1" applyAlignment="1">
      <alignment horizontal="center"/>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8" fillId="0" borderId="10" xfId="0" applyFont="1" applyBorder="1" applyAlignment="1">
      <alignment vertical="center" wrapText="1"/>
    </xf>
    <xf numFmtId="0" fontId="9" fillId="0" borderId="10" xfId="0" applyFont="1" applyBorder="1" applyAlignment="1">
      <alignment horizontal="left" vertical="center" wrapText="1"/>
    </xf>
    <xf numFmtId="0" fontId="41" fillId="0" borderId="0" xfId="0" applyFont="1" applyAlignment="1">
      <alignment horizontal="left"/>
    </xf>
    <xf numFmtId="0" fontId="59" fillId="0" borderId="0" xfId="0" applyFont="1" applyAlignment="1">
      <alignment horizontal="left"/>
    </xf>
    <xf numFmtId="0" fontId="126" fillId="0" borderId="0" xfId="0" applyFont="1" applyAlignment="1">
      <alignment horizontal="center"/>
    </xf>
    <xf numFmtId="0" fontId="119" fillId="34" borderId="0" xfId="0" applyFont="1" applyFill="1" applyAlignment="1">
      <alignment horizontal="center"/>
    </xf>
    <xf numFmtId="0" fontId="118" fillId="34" borderId="13" xfId="0" applyFont="1" applyFill="1" applyBorder="1" applyAlignment="1">
      <alignment horizontal="left" vertical="center" wrapText="1"/>
    </xf>
    <xf numFmtId="0" fontId="118" fillId="34" borderId="15" xfId="0" applyFont="1" applyFill="1" applyBorder="1" applyAlignment="1">
      <alignment horizontal="left" vertical="center" wrapText="1"/>
    </xf>
    <xf numFmtId="0" fontId="101" fillId="34" borderId="0" xfId="0" applyFont="1" applyFill="1" applyAlignment="1">
      <alignment horizontal="left"/>
    </xf>
    <xf numFmtId="0" fontId="113" fillId="34" borderId="11" xfId="0" applyFont="1" applyFill="1" applyBorder="1" applyAlignment="1">
      <alignment horizontal="center" vertical="center" wrapText="1"/>
    </xf>
    <xf numFmtId="0" fontId="113" fillId="34" borderId="12" xfId="0" applyFont="1" applyFill="1" applyBorder="1" applyAlignment="1">
      <alignment horizontal="center" vertical="center" wrapText="1"/>
    </xf>
    <xf numFmtId="0" fontId="95" fillId="34" borderId="0" xfId="0" applyFont="1" applyFill="1" applyAlignment="1">
      <alignment horizontal="center"/>
    </xf>
    <xf numFmtId="0" fontId="117" fillId="34" borderId="0" xfId="0" applyFont="1" applyFill="1" applyAlignment="1">
      <alignment horizontal="center"/>
    </xf>
    <xf numFmtId="0" fontId="118" fillId="34" borderId="10" xfId="0" applyFont="1" applyFill="1" applyBorder="1" applyAlignment="1">
      <alignment horizontal="left" vertical="center" wrapText="1"/>
    </xf>
    <xf numFmtId="0" fontId="120" fillId="34" borderId="0" xfId="0" applyFont="1" applyFill="1" applyAlignment="1">
      <alignment horizontal="center"/>
    </xf>
    <xf numFmtId="0" fontId="0" fillId="34" borderId="0" xfId="0" applyFont="1" applyFill="1" applyAlignment="1">
      <alignment horizontal="center"/>
    </xf>
    <xf numFmtId="0" fontId="118" fillId="34" borderId="14" xfId="0" applyFont="1" applyFill="1" applyBorder="1" applyAlignment="1">
      <alignment horizontal="left" vertical="center" wrapText="1"/>
    </xf>
    <xf numFmtId="0" fontId="118" fillId="0" borderId="13" xfId="0" applyFont="1" applyBorder="1" applyAlignment="1">
      <alignment horizontal="left" vertical="center" wrapText="1"/>
    </xf>
    <xf numFmtId="0" fontId="118" fillId="0" borderId="14" xfId="0" applyFont="1" applyBorder="1" applyAlignment="1">
      <alignment horizontal="left" vertical="center" wrapText="1"/>
    </xf>
    <xf numFmtId="0" fontId="118" fillId="0" borderId="15" xfId="0" applyFont="1" applyBorder="1" applyAlignment="1">
      <alignment horizontal="left" vertical="center" wrapText="1"/>
    </xf>
    <xf numFmtId="0" fontId="118" fillId="0" borderId="10" xfId="0" applyFont="1" applyBorder="1" applyAlignment="1">
      <alignment horizontal="left" vertical="center" wrapText="1"/>
    </xf>
    <xf numFmtId="0" fontId="113" fillId="0" borderId="10" xfId="0" applyFont="1" applyBorder="1" applyAlignment="1">
      <alignment vertical="center" wrapText="1"/>
    </xf>
    <xf numFmtId="0" fontId="118" fillId="0" borderId="10" xfId="0" applyFont="1" applyBorder="1" applyAlignment="1">
      <alignment horizontal="center" vertical="center" wrapText="1"/>
    </xf>
    <xf numFmtId="0" fontId="134" fillId="34" borderId="0" xfId="0" applyFont="1" applyFill="1" applyAlignment="1">
      <alignment horizontal="left" vertical="center"/>
    </xf>
    <xf numFmtId="0" fontId="118" fillId="34" borderId="0" xfId="0" applyFont="1" applyFill="1" applyAlignment="1">
      <alignment horizontal="left"/>
    </xf>
    <xf numFmtId="0" fontId="135" fillId="34" borderId="0" xfId="0" applyFont="1" applyFill="1" applyAlignment="1">
      <alignment horizontal="left"/>
    </xf>
    <xf numFmtId="0" fontId="9" fillId="34" borderId="10" xfId="0" applyFont="1" applyFill="1" applyBorder="1" applyAlignment="1">
      <alignment horizontal="center" vertical="center" wrapText="1"/>
    </xf>
    <xf numFmtId="0" fontId="0" fillId="34" borderId="0" xfId="0" applyFont="1" applyFill="1" applyAlignment="1">
      <alignment horizontal="right"/>
    </xf>
    <xf numFmtId="0" fontId="116" fillId="34" borderId="0" xfId="0" applyFont="1" applyFill="1" applyAlignment="1">
      <alignment horizontal="left"/>
    </xf>
    <xf numFmtId="0" fontId="113" fillId="34" borderId="17" xfId="0" applyFont="1" applyFill="1" applyBorder="1" applyAlignment="1">
      <alignment horizontal="center" vertical="center" wrapText="1"/>
    </xf>
    <xf numFmtId="172" fontId="113" fillId="34" borderId="11" xfId="42" applyNumberFormat="1" applyFont="1" applyFill="1" applyBorder="1" applyAlignment="1">
      <alignment horizontal="center" vertical="center" wrapText="1"/>
    </xf>
    <xf numFmtId="172" fontId="113" fillId="34" borderId="17" xfId="42" applyNumberFormat="1" applyFont="1" applyFill="1" applyBorder="1" applyAlignment="1">
      <alignment horizontal="center" vertical="center" wrapText="1"/>
    </xf>
    <xf numFmtId="0" fontId="9" fillId="34" borderId="10" xfId="0" applyFont="1" applyFill="1" applyBorder="1" applyAlignment="1">
      <alignment vertical="center" wrapText="1"/>
    </xf>
    <xf numFmtId="0" fontId="113" fillId="34" borderId="0" xfId="0" applyFont="1" applyFill="1" applyAlignment="1">
      <alignment horizontal="center"/>
    </xf>
    <xf numFmtId="0" fontId="128" fillId="0" borderId="13" xfId="0" applyFont="1" applyBorder="1" applyAlignment="1">
      <alignment horizontal="center" vertical="center" wrapText="1"/>
    </xf>
    <xf numFmtId="0" fontId="128" fillId="0" borderId="14" xfId="0" applyFont="1" applyBorder="1" applyAlignment="1">
      <alignment horizontal="center" vertical="center" wrapText="1"/>
    </xf>
    <xf numFmtId="0" fontId="128" fillId="0" borderId="15" xfId="0" applyFont="1" applyBorder="1" applyAlignment="1">
      <alignment horizontal="center" vertical="center" wrapText="1"/>
    </xf>
    <xf numFmtId="0" fontId="125" fillId="0" borderId="0" xfId="0" applyFont="1" applyAlignment="1">
      <alignment horizontal="center"/>
    </xf>
    <xf numFmtId="0" fontId="136" fillId="0" borderId="0" xfId="0" applyFont="1" applyAlignment="1">
      <alignment horizontal="center"/>
    </xf>
    <xf numFmtId="0" fontId="128" fillId="0" borderId="10" xfId="0" applyFont="1" applyBorder="1" applyAlignment="1">
      <alignment horizontal="center" vertical="center" wrapText="1"/>
    </xf>
    <xf numFmtId="0" fontId="71" fillId="0" borderId="0" xfId="0" applyFont="1" applyAlignment="1">
      <alignment horizontal="left"/>
    </xf>
    <xf numFmtId="0" fontId="128" fillId="0" borderId="11" xfId="0" applyFont="1" applyBorder="1" applyAlignment="1">
      <alignment horizontal="center" vertical="center" wrapText="1"/>
    </xf>
    <xf numFmtId="0" fontId="128" fillId="0" borderId="12" xfId="0" applyFont="1" applyBorder="1" applyAlignment="1">
      <alignment horizontal="center" vertical="center" wrapText="1"/>
    </xf>
    <xf numFmtId="0" fontId="136" fillId="0" borderId="0" xfId="0" applyFont="1" applyAlignment="1">
      <alignment horizontal="center" vertical="center"/>
    </xf>
    <xf numFmtId="0" fontId="137" fillId="0" borderId="0" xfId="0" applyFont="1" applyAlignment="1">
      <alignment horizontal="center"/>
    </xf>
    <xf numFmtId="0" fontId="12" fillId="0" borderId="0" xfId="0" applyFont="1" applyAlignment="1">
      <alignment horizontal="left"/>
    </xf>
    <xf numFmtId="0" fontId="118" fillId="0" borderId="0" xfId="0" applyFont="1" applyAlignment="1">
      <alignment horizontal="center"/>
    </xf>
    <xf numFmtId="0" fontId="116" fillId="0" borderId="0" xfId="0" applyFont="1" applyAlignment="1">
      <alignment horizontal="left"/>
    </xf>
    <xf numFmtId="0" fontId="118" fillId="0" borderId="0" xfId="0" applyFont="1" applyAlignment="1">
      <alignment horizontal="left"/>
    </xf>
    <xf numFmtId="0" fontId="118" fillId="0" borderId="0" xfId="0" applyFont="1" applyAlignment="1">
      <alignment horizontal="left" vertical="center"/>
    </xf>
    <xf numFmtId="0" fontId="116" fillId="0" borderId="0" xfId="0" applyFont="1" applyAlignment="1">
      <alignment horizontal="left" vertical="center"/>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2" xfId="49"/>
    <cellStyle name="Comma 2 2" xfId="50"/>
    <cellStyle name="Comma 2 3" xfId="51"/>
    <cellStyle name="Comma 2 4" xfId="52"/>
    <cellStyle name="Comma 3" xfId="53"/>
    <cellStyle name="Comma 4" xfId="54"/>
    <cellStyle name="Comma 4 2" xfId="55"/>
    <cellStyle name="Comma 4 3" xfId="56"/>
    <cellStyle name="Comma 4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Input" xfId="73"/>
    <cellStyle name="Linked Cell" xfId="74"/>
    <cellStyle name="Neutral" xfId="75"/>
    <cellStyle name="Normal 2" xfId="76"/>
    <cellStyle name="Normal 2 2" xfId="77"/>
    <cellStyle name="Normal 2 3" xfId="78"/>
    <cellStyle name="Normal 2 4" xfId="79"/>
    <cellStyle name="Normal 2 5" xfId="80"/>
    <cellStyle name="Normal 2 6" xfId="81"/>
    <cellStyle name="Normal 2 7" xfId="82"/>
    <cellStyle name="Normal 2 8" xfId="83"/>
    <cellStyle name="Normal 21" xfId="84"/>
    <cellStyle name="Normal 22" xfId="85"/>
    <cellStyle name="Normal 23" xfId="86"/>
    <cellStyle name="Normal 24" xfId="87"/>
    <cellStyle name="Normal 25" xfId="88"/>
    <cellStyle name="Normal 26" xfId="89"/>
    <cellStyle name="Normal 3" xfId="90"/>
    <cellStyle name="Normal 4" xfId="91"/>
    <cellStyle name="Normal 5" xfId="92"/>
    <cellStyle name="Normal 6" xfId="93"/>
    <cellStyle name="Normal 6 2" xfId="94"/>
    <cellStyle name="Normal 6 3" xfId="95"/>
    <cellStyle name="Normal 6 4" xfId="96"/>
    <cellStyle name="Normal 7" xfId="97"/>
    <cellStyle name="Note" xfId="98"/>
    <cellStyle name="Output" xfId="99"/>
    <cellStyle name="Percent" xfId="100"/>
    <cellStyle name="Title" xfId="101"/>
    <cellStyle name="Total" xfId="102"/>
    <cellStyle name="Warning Text"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93</xdr:row>
      <xdr:rowOff>190500</xdr:rowOff>
    </xdr:from>
    <xdr:to>
      <xdr:col>28</xdr:col>
      <xdr:colOff>123825</xdr:colOff>
      <xdr:row>95</xdr:row>
      <xdr:rowOff>76200</xdr:rowOff>
    </xdr:to>
    <xdr:sp>
      <xdr:nvSpPr>
        <xdr:cNvPr id="1" name="Rectangle 1"/>
        <xdr:cNvSpPr>
          <a:spLocks/>
        </xdr:cNvSpPr>
      </xdr:nvSpPr>
      <xdr:spPr>
        <a:xfrm>
          <a:off x="9525" y="19869150"/>
          <a:ext cx="8239125" cy="2667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800" b="0" i="0" u="none" baseline="0">
              <a:solidFill>
                <a:srgbClr val="000000"/>
              </a:solidFill>
            </a:rPr>
            <a:t>1.</a:t>
          </a:r>
          <a:r>
            <a:rPr lang="en-US" cap="none" sz="800" b="0" i="0" u="none" baseline="0">
              <a:solidFill>
                <a:srgbClr val="000000"/>
              </a:solidFill>
            </a:rPr>
            <a:t> </a:t>
          </a:r>
          <a:r>
            <a:rPr lang="en-US" cap="none" sz="800" b="0" i="0" u="none" baseline="0">
              <a:solidFill>
                <a:srgbClr val="000000"/>
              </a:solidFill>
            </a:rPr>
            <a:t>Việc làm</a:t>
          </a:r>
          <a:r>
            <a:rPr lang="en-US" cap="none" sz="800" b="0" i="0" u="none" baseline="0">
              <a:solidFill>
                <a:srgbClr val="000000"/>
              </a:solidFill>
            </a:rPr>
            <a:t>                                        3. Dinh d</a:t>
          </a:r>
          <a:r>
            <a:rPr lang="en-US" cap="none" sz="800" b="0" i="0" u="none" baseline="0">
              <a:solidFill>
                <a:srgbClr val="000000"/>
              </a:solidFill>
            </a:rPr>
            <a:t>ưỡn</a:t>
          </a:r>
          <a:r>
            <a:rPr lang="en-US" cap="none" sz="800" b="0" i="0" u="none" baseline="0">
              <a:solidFill>
                <a:srgbClr val="000000"/>
              </a:solidFill>
            </a:rPr>
            <a:t>g        5. Trình </a:t>
          </a:r>
          <a:r>
            <a:rPr lang="en-US" cap="none" sz="800" b="0" i="0" u="none" baseline="0">
              <a:solidFill>
                <a:srgbClr val="000000"/>
              </a:solidFill>
            </a:rPr>
            <a:t>độ</a:t>
          </a:r>
          <a:r>
            <a:rPr lang="en-US" cap="none" sz="800" b="0" i="0" u="none" baseline="0">
              <a:solidFill>
                <a:srgbClr val="000000"/>
              </a:solidFill>
            </a:rPr>
            <a:t> giáo dục của ng</a:t>
          </a:r>
          <a:r>
            <a:rPr lang="en-US" cap="none" sz="800" b="0" i="0" u="none" baseline="0">
              <a:solidFill>
                <a:srgbClr val="000000"/>
              </a:solidFill>
            </a:rPr>
            <a:t>ườ</a:t>
          </a:r>
          <a:r>
            <a:rPr lang="en-US" cap="none" sz="800" b="0" i="0" u="none" baseline="0">
              <a:solidFill>
                <a:srgbClr val="000000"/>
              </a:solidFill>
            </a:rPr>
            <a:t>i lớn   7. Chất l</a:t>
          </a:r>
          <a:r>
            <a:rPr lang="en-US" cap="none" sz="800" b="0" i="0" u="none" baseline="0">
              <a:solidFill>
                <a:srgbClr val="000000"/>
              </a:solidFill>
            </a:rPr>
            <a:t>ượng</a:t>
          </a:r>
          <a:r>
            <a:rPr lang="en-US" cap="none" sz="800" b="0" i="0" u="none" baseline="0">
              <a:solidFill>
                <a:srgbClr val="000000"/>
              </a:solidFill>
            </a:rPr>
            <a:t> nhà ở                                   9. Nguồn n</a:t>
          </a:r>
          <a:r>
            <a:rPr lang="en-US" cap="none" sz="800" b="0" i="0" u="none" baseline="0">
              <a:solidFill>
                <a:srgbClr val="000000"/>
              </a:solidFill>
            </a:rPr>
            <a:t>ước</a:t>
          </a:r>
          <a:r>
            <a:rPr lang="en-US" cap="none" sz="800" b="0" i="0" u="none" baseline="0">
              <a:solidFill>
                <a:srgbClr val="000000"/>
              </a:solidFill>
            </a:rPr>
            <a:t> sinh hoạt           11. Sử dụng dịch vụ viễn thông</a:t>
          </a:r>
          <a:r>
            <a:rPr lang="en-US" cap="none" sz="800" b="0" i="0" u="none" baseline="0">
              <a:solidFill>
                <a:srgbClr val="000000"/>
              </a:solidFill>
            </a:rPr>
            <a:t>
</a:t>
          </a:r>
          <a:r>
            <a:rPr lang="en-US" cap="none" sz="800" b="0" i="0" u="none" baseline="0">
              <a:solidFill>
                <a:srgbClr val="000000"/>
              </a:solidFill>
            </a:rPr>
            <a:t>2.</a:t>
          </a:r>
          <a:r>
            <a:rPr lang="en-US" cap="none" sz="800" b="0" i="0" u="none" baseline="0">
              <a:solidFill>
                <a:srgbClr val="000000"/>
              </a:solidFill>
            </a:rPr>
            <a:t> Ng</a:t>
          </a:r>
          <a:r>
            <a:rPr lang="en-US" cap="none" sz="800" b="0" i="0" u="none" baseline="0">
              <a:solidFill>
                <a:srgbClr val="000000"/>
              </a:solidFill>
            </a:rPr>
            <a:t>ười</a:t>
          </a:r>
          <a:r>
            <a:rPr lang="en-US" cap="none" sz="800" b="0" i="0" u="none" baseline="0">
              <a:solidFill>
                <a:srgbClr val="000000"/>
              </a:solidFill>
            </a:rPr>
            <a:t> phụ thuộc trong gia </a:t>
          </a:r>
          <a:r>
            <a:rPr lang="en-US" cap="none" sz="800" b="0" i="0" u="none" baseline="0">
              <a:solidFill>
                <a:srgbClr val="000000"/>
              </a:solidFill>
            </a:rPr>
            <a:t>đìn</a:t>
          </a:r>
          <a:r>
            <a:rPr lang="en-US" cap="none" sz="800" b="0" i="0" u="none" baseline="0">
              <a:solidFill>
                <a:srgbClr val="000000"/>
              </a:solidFill>
            </a:rPr>
            <a:t>h    4. Bảo hiểm y tế     6. Tình trạng </a:t>
          </a:r>
          <a:r>
            <a:rPr lang="en-US" cap="none" sz="800" b="0" i="0" u="none" baseline="0">
              <a:solidFill>
                <a:srgbClr val="000000"/>
              </a:solidFill>
            </a:rPr>
            <a:t>đi</a:t>
          </a:r>
          <a:r>
            <a:rPr lang="en-US" cap="none" sz="800" b="0" i="0" u="none" baseline="0">
              <a:solidFill>
                <a:srgbClr val="000000"/>
              </a:solidFill>
            </a:rPr>
            <a:t> học của trẻ em         8. Diện tích nhà ở bình quân </a:t>
          </a:r>
          <a:r>
            <a:rPr lang="en-US" cap="none" sz="800" b="0" i="0" u="none" baseline="0">
              <a:solidFill>
                <a:srgbClr val="000000"/>
              </a:solidFill>
            </a:rPr>
            <a:t>đầu</a:t>
          </a:r>
          <a:r>
            <a:rPr lang="en-US" cap="none" sz="800" b="0" i="0" u="none" baseline="0">
              <a:solidFill>
                <a:srgbClr val="000000"/>
              </a:solidFill>
            </a:rPr>
            <a:t> ng</a:t>
          </a:r>
          <a:r>
            <a:rPr lang="en-US" cap="none" sz="800" b="0" i="0" u="none" baseline="0">
              <a:solidFill>
                <a:srgbClr val="000000"/>
              </a:solidFill>
            </a:rPr>
            <a:t>ườ</a:t>
          </a:r>
          <a:r>
            <a:rPr lang="en-US" cap="none" sz="800" b="0" i="0" u="none" baseline="0">
              <a:solidFill>
                <a:srgbClr val="000000"/>
              </a:solidFill>
            </a:rPr>
            <a:t>i    10. Nhà tiêu hợp vệ sinh            12. Ph</a:t>
          </a:r>
          <a:r>
            <a:rPr lang="en-US" cap="none" sz="800" b="0" i="0" u="none" baseline="0">
              <a:solidFill>
                <a:srgbClr val="000000"/>
              </a:solidFill>
            </a:rPr>
            <a:t>ươ</a:t>
          </a:r>
          <a:r>
            <a:rPr lang="en-US" cap="none" sz="800" b="0" i="0" u="none" baseline="0">
              <a:solidFill>
                <a:srgbClr val="000000"/>
              </a:solidFill>
            </a:rPr>
            <a:t>ng tiện phục vụ tiếp cận thông tin</a:t>
          </a:r>
        </a:p>
      </xdr:txBody>
    </xdr:sp>
    <xdr:clientData/>
  </xdr:twoCellAnchor>
  <xdr:twoCellAnchor>
    <xdr:from>
      <xdr:col>0</xdr:col>
      <xdr:colOff>9525</xdr:colOff>
      <xdr:row>97</xdr:row>
      <xdr:rowOff>95250</xdr:rowOff>
    </xdr:from>
    <xdr:to>
      <xdr:col>28</xdr:col>
      <xdr:colOff>57150</xdr:colOff>
      <xdr:row>99</xdr:row>
      <xdr:rowOff>57150</xdr:rowOff>
    </xdr:to>
    <xdr:sp>
      <xdr:nvSpPr>
        <xdr:cNvPr id="2" name="Rectangle 2"/>
        <xdr:cNvSpPr>
          <a:spLocks/>
        </xdr:cNvSpPr>
      </xdr:nvSpPr>
      <xdr:spPr>
        <a:xfrm>
          <a:off x="9525" y="20507325"/>
          <a:ext cx="8172450" cy="3429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rPr>
            <a:t>1. Không có đất sản xuất</a:t>
          </a:r>
          <a:r>
            <a:rPr lang="en-US" cap="none" sz="1100" b="0" i="0" u="none" baseline="0">
              <a:solidFill>
                <a:srgbClr val="000000"/>
              </a:solidFill>
            </a:rPr>
            <a:t>                    2. Không có vốn sản xuất, kinh doanh       </a:t>
          </a:r>
          <a:r>
            <a:rPr lang="en-US" cap="none" sz="1100" b="0" i="0" u="none" baseline="0">
              <a:solidFill>
                <a:srgbClr val="000000"/>
              </a:solidFill>
            </a:rPr>
            <a:t>3. Không có lao động</a:t>
          </a:r>
          <a:r>
            <a:rPr lang="en-US" cap="none" sz="1100" b="0" i="0" u="none" baseline="0">
              <a:solidFill>
                <a:srgbClr val="000000"/>
              </a:solidFill>
            </a:rPr>
            <a:t>         </a:t>
          </a:r>
          <a:r>
            <a:rPr lang="en-US" cap="none" sz="1100" b="0" i="0" u="none" baseline="0">
              <a:solidFill>
                <a:srgbClr val="000000"/>
              </a:solidFill>
            </a:rPr>
            <a:t>4. Không có công cụ/phương tiện sản xuất</a:t>
          </a:r>
          <a:r>
            <a:rPr lang="en-US" cap="none" sz="1100" b="0" i="0" u="none" baseline="0">
              <a:solidFill>
                <a:srgbClr val="000000"/>
              </a:solidFill>
            </a:rPr>
            <a:t>        </a:t>
          </a:r>
        </a:p>
      </xdr:txBody>
    </xdr:sp>
    <xdr:clientData/>
  </xdr:twoCellAnchor>
  <xdr:twoCellAnchor>
    <xdr:from>
      <xdr:col>0</xdr:col>
      <xdr:colOff>19050</xdr:colOff>
      <xdr:row>101</xdr:row>
      <xdr:rowOff>104775</xdr:rowOff>
    </xdr:from>
    <xdr:to>
      <xdr:col>32</xdr:col>
      <xdr:colOff>95250</xdr:colOff>
      <xdr:row>103</xdr:row>
      <xdr:rowOff>38100</xdr:rowOff>
    </xdr:to>
    <xdr:sp>
      <xdr:nvSpPr>
        <xdr:cNvPr id="3" name="Rectangle 4"/>
        <xdr:cNvSpPr>
          <a:spLocks/>
        </xdr:cNvSpPr>
      </xdr:nvSpPr>
      <xdr:spPr>
        <a:xfrm>
          <a:off x="19050" y="21278850"/>
          <a:ext cx="8791575" cy="3143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rPr>
            <a:t>1. </a:t>
          </a:r>
          <a:r>
            <a:rPr lang="en-US" cap="none" sz="1000" b="0" i="0" u="none" baseline="0">
              <a:solidFill>
                <a:srgbClr val="000000"/>
              </a:solidFill>
            </a:rPr>
            <a:t>Tổng số trẻ em thiếu hụt các chỉ số trong hộ    2. Số trẻ thiếu hụt chỉ số về bảo hiểm y tế     </a:t>
          </a:r>
          <a:r>
            <a:rPr lang="en-US" cap="none" sz="1000" b="0" i="0" u="none" baseline="0">
              <a:solidFill>
                <a:srgbClr val="000000"/>
              </a:solidFill>
            </a:rPr>
            <a:t>3. </a:t>
          </a:r>
          <a:r>
            <a:rPr lang="en-US" cap="none" sz="1000" b="0" i="0" u="none" baseline="0">
              <a:solidFill>
                <a:srgbClr val="000000"/>
              </a:solidFill>
            </a:rPr>
            <a:t>Số trẻ thiếu hụt chỉ số về dinh</a:t>
          </a:r>
          <a:r>
            <a:rPr lang="en-US" cap="none" sz="1000" b="0" i="0" u="none" baseline="0">
              <a:solidFill>
                <a:srgbClr val="000000"/>
              </a:solidFill>
            </a:rPr>
            <a:t> d</a:t>
          </a:r>
          <a:r>
            <a:rPr lang="en-US" cap="none" sz="1000" b="0" i="0" u="none" baseline="0">
              <a:solidFill>
                <a:srgbClr val="000000"/>
              </a:solidFill>
            </a:rPr>
            <a:t>ưỡng</a:t>
          </a:r>
          <a:r>
            <a:rPr lang="en-US" cap="none" sz="1000" b="0" i="0" u="none" baseline="0">
              <a:solidFill>
                <a:srgbClr val="000000"/>
              </a:solidFill>
            </a:rPr>
            <a:t>    </a:t>
          </a:r>
          <a:r>
            <a:rPr lang="en-US" cap="none" sz="1000" b="0" i="0" u="none" baseline="0">
              <a:solidFill>
                <a:srgbClr val="000000"/>
              </a:solidFill>
            </a:rPr>
            <a:t>4. </a:t>
          </a:r>
          <a:r>
            <a:rPr lang="en-US" cap="none" sz="1000" b="0" i="0" u="none" baseline="0">
              <a:solidFill>
                <a:srgbClr val="000000"/>
              </a:solidFill>
            </a:rPr>
            <a:t>Số trẻ thiếu hụt chỉ số về tình trạng </a:t>
          </a:r>
          <a:r>
            <a:rPr lang="en-US" cap="none" sz="1000" b="0" i="0" u="none" baseline="0">
              <a:solidFill>
                <a:srgbClr val="000000"/>
              </a:solidFill>
            </a:rPr>
            <a:t>đ</a:t>
          </a:r>
          <a:r>
            <a:rPr lang="en-US" cap="none" sz="1000" b="0" i="0" u="none" baseline="0">
              <a:solidFill>
                <a:srgbClr val="000000"/>
              </a:solidFill>
            </a:rPr>
            <a:t>i học
</a:t>
          </a:r>
          <a:r>
            <a:rPr lang="en-US" cap="none" sz="1000" b="0" i="0" u="none" baseline="0">
              <a:solidFill>
                <a:srgbClr val="000000"/>
              </a:solidFil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3</xdr:row>
      <xdr:rowOff>9525</xdr:rowOff>
    </xdr:from>
    <xdr:to>
      <xdr:col>1</xdr:col>
      <xdr:colOff>1114425</xdr:colOff>
      <xdr:row>3</xdr:row>
      <xdr:rowOff>9525</xdr:rowOff>
    </xdr:to>
    <xdr:sp>
      <xdr:nvSpPr>
        <xdr:cNvPr id="1" name="Straight Connector 2"/>
        <xdr:cNvSpPr>
          <a:spLocks/>
        </xdr:cNvSpPr>
      </xdr:nvSpPr>
      <xdr:spPr>
        <a:xfrm>
          <a:off x="771525" y="609600"/>
          <a:ext cx="657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xdr:row>
      <xdr:rowOff>19050</xdr:rowOff>
    </xdr:from>
    <xdr:to>
      <xdr:col>12</xdr:col>
      <xdr:colOff>38100</xdr:colOff>
      <xdr:row>3</xdr:row>
      <xdr:rowOff>19050</xdr:rowOff>
    </xdr:to>
    <xdr:sp>
      <xdr:nvSpPr>
        <xdr:cNvPr id="2" name="Straight Connector 4"/>
        <xdr:cNvSpPr>
          <a:spLocks/>
        </xdr:cNvSpPr>
      </xdr:nvSpPr>
      <xdr:spPr>
        <a:xfrm>
          <a:off x="5467350" y="619125"/>
          <a:ext cx="1285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3</xdr:row>
      <xdr:rowOff>9525</xdr:rowOff>
    </xdr:from>
    <xdr:to>
      <xdr:col>1</xdr:col>
      <xdr:colOff>1085850</xdr:colOff>
      <xdr:row>3</xdr:row>
      <xdr:rowOff>9525</xdr:rowOff>
    </xdr:to>
    <xdr:sp>
      <xdr:nvSpPr>
        <xdr:cNvPr id="1" name="Straight Connector 2"/>
        <xdr:cNvSpPr>
          <a:spLocks/>
        </xdr:cNvSpPr>
      </xdr:nvSpPr>
      <xdr:spPr>
        <a:xfrm>
          <a:off x="762000" y="609600"/>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114300</xdr:colOff>
      <xdr:row>3</xdr:row>
      <xdr:rowOff>19050</xdr:rowOff>
    </xdr:from>
    <xdr:to>
      <xdr:col>12</xdr:col>
      <xdr:colOff>47625</xdr:colOff>
      <xdr:row>3</xdr:row>
      <xdr:rowOff>19050</xdr:rowOff>
    </xdr:to>
    <xdr:sp>
      <xdr:nvSpPr>
        <xdr:cNvPr id="2" name="Straight Connector 4"/>
        <xdr:cNvSpPr>
          <a:spLocks/>
        </xdr:cNvSpPr>
      </xdr:nvSpPr>
      <xdr:spPr>
        <a:xfrm>
          <a:off x="5429250" y="619125"/>
          <a:ext cx="1676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3</xdr:row>
      <xdr:rowOff>28575</xdr:rowOff>
    </xdr:from>
    <xdr:to>
      <xdr:col>1</xdr:col>
      <xdr:colOff>1143000</xdr:colOff>
      <xdr:row>3</xdr:row>
      <xdr:rowOff>28575</xdr:rowOff>
    </xdr:to>
    <xdr:sp>
      <xdr:nvSpPr>
        <xdr:cNvPr id="1" name="Straight Connector 2"/>
        <xdr:cNvSpPr>
          <a:spLocks/>
        </xdr:cNvSpPr>
      </xdr:nvSpPr>
      <xdr:spPr>
        <a:xfrm>
          <a:off x="857250" y="638175"/>
          <a:ext cx="638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247650</xdr:colOff>
      <xdr:row>3</xdr:row>
      <xdr:rowOff>19050</xdr:rowOff>
    </xdr:from>
    <xdr:to>
      <xdr:col>10</xdr:col>
      <xdr:colOff>552450</xdr:colOff>
      <xdr:row>3</xdr:row>
      <xdr:rowOff>19050</xdr:rowOff>
    </xdr:to>
    <xdr:sp>
      <xdr:nvSpPr>
        <xdr:cNvPr id="2" name="Straight Connector 6"/>
        <xdr:cNvSpPr>
          <a:spLocks/>
        </xdr:cNvSpPr>
      </xdr:nvSpPr>
      <xdr:spPr>
        <a:xfrm>
          <a:off x="5962650" y="628650"/>
          <a:ext cx="1352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3</xdr:row>
      <xdr:rowOff>38100</xdr:rowOff>
    </xdr:from>
    <xdr:to>
      <xdr:col>1</xdr:col>
      <xdr:colOff>1352550</xdr:colOff>
      <xdr:row>3</xdr:row>
      <xdr:rowOff>38100</xdr:rowOff>
    </xdr:to>
    <xdr:sp>
      <xdr:nvSpPr>
        <xdr:cNvPr id="1" name="Straight Connector 2"/>
        <xdr:cNvSpPr>
          <a:spLocks/>
        </xdr:cNvSpPr>
      </xdr:nvSpPr>
      <xdr:spPr>
        <a:xfrm>
          <a:off x="771525" y="657225"/>
          <a:ext cx="895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190500</xdr:colOff>
      <xdr:row>3</xdr:row>
      <xdr:rowOff>66675</xdr:rowOff>
    </xdr:from>
    <xdr:to>
      <xdr:col>10</xdr:col>
      <xdr:colOff>209550</xdr:colOff>
      <xdr:row>3</xdr:row>
      <xdr:rowOff>66675</xdr:rowOff>
    </xdr:to>
    <xdr:sp>
      <xdr:nvSpPr>
        <xdr:cNvPr id="2" name="Straight Connector 6"/>
        <xdr:cNvSpPr>
          <a:spLocks/>
        </xdr:cNvSpPr>
      </xdr:nvSpPr>
      <xdr:spPr>
        <a:xfrm>
          <a:off x="4448175" y="685800"/>
          <a:ext cx="1695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xdr:row>
      <xdr:rowOff>9525</xdr:rowOff>
    </xdr:from>
    <xdr:to>
      <xdr:col>1</xdr:col>
      <xdr:colOff>914400</xdr:colOff>
      <xdr:row>3</xdr:row>
      <xdr:rowOff>9525</xdr:rowOff>
    </xdr:to>
    <xdr:sp>
      <xdr:nvSpPr>
        <xdr:cNvPr id="1" name="Straight Connector 2"/>
        <xdr:cNvSpPr>
          <a:spLocks/>
        </xdr:cNvSpPr>
      </xdr:nvSpPr>
      <xdr:spPr>
        <a:xfrm>
          <a:off x="419100" y="581025"/>
          <a:ext cx="828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238125</xdr:colOff>
      <xdr:row>2</xdr:row>
      <xdr:rowOff>190500</xdr:rowOff>
    </xdr:from>
    <xdr:to>
      <xdr:col>9</xdr:col>
      <xdr:colOff>57150</xdr:colOff>
      <xdr:row>3</xdr:row>
      <xdr:rowOff>9525</xdr:rowOff>
    </xdr:to>
    <xdr:sp>
      <xdr:nvSpPr>
        <xdr:cNvPr id="2" name="Straight Connector 4"/>
        <xdr:cNvSpPr>
          <a:spLocks/>
        </xdr:cNvSpPr>
      </xdr:nvSpPr>
      <xdr:spPr>
        <a:xfrm flipV="1">
          <a:off x="3676650" y="561975"/>
          <a:ext cx="13144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3</xdr:row>
      <xdr:rowOff>9525</xdr:rowOff>
    </xdr:from>
    <xdr:to>
      <xdr:col>1</xdr:col>
      <xdr:colOff>800100</xdr:colOff>
      <xdr:row>3</xdr:row>
      <xdr:rowOff>9525</xdr:rowOff>
    </xdr:to>
    <xdr:sp>
      <xdr:nvSpPr>
        <xdr:cNvPr id="1" name="Straight Connector 2"/>
        <xdr:cNvSpPr>
          <a:spLocks/>
        </xdr:cNvSpPr>
      </xdr:nvSpPr>
      <xdr:spPr>
        <a:xfrm>
          <a:off x="457200" y="581025"/>
          <a:ext cx="600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85725</xdr:colOff>
      <xdr:row>3</xdr:row>
      <xdr:rowOff>9525</xdr:rowOff>
    </xdr:from>
    <xdr:to>
      <xdr:col>7</xdr:col>
      <xdr:colOff>485775</xdr:colOff>
      <xdr:row>3</xdr:row>
      <xdr:rowOff>9525</xdr:rowOff>
    </xdr:to>
    <xdr:sp>
      <xdr:nvSpPr>
        <xdr:cNvPr id="2" name="Straight Connector 4"/>
        <xdr:cNvSpPr>
          <a:spLocks/>
        </xdr:cNvSpPr>
      </xdr:nvSpPr>
      <xdr:spPr>
        <a:xfrm>
          <a:off x="3457575" y="581025"/>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190500</xdr:rowOff>
    </xdr:from>
    <xdr:to>
      <xdr:col>29</xdr:col>
      <xdr:colOff>85725</xdr:colOff>
      <xdr:row>17</xdr:row>
      <xdr:rowOff>133350</xdr:rowOff>
    </xdr:to>
    <xdr:sp>
      <xdr:nvSpPr>
        <xdr:cNvPr id="1" name="Rectangle 1"/>
        <xdr:cNvSpPr>
          <a:spLocks/>
        </xdr:cNvSpPr>
      </xdr:nvSpPr>
      <xdr:spPr>
        <a:xfrm>
          <a:off x="57150" y="4867275"/>
          <a:ext cx="9020175" cy="8667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rPr>
            <a:t>1.</a:t>
          </a:r>
          <a:r>
            <a:rPr lang="en-US" cap="none" sz="900" b="0" i="0" u="none" baseline="0">
              <a:solidFill>
                <a:srgbClr val="000000"/>
              </a:solidFill>
            </a:rPr>
            <a:t> </a:t>
          </a:r>
          <a:r>
            <a:rPr lang="en-US" cap="none" sz="900" b="0" i="0" u="none" baseline="0">
              <a:solidFill>
                <a:srgbClr val="000000"/>
              </a:solidFill>
            </a:rPr>
            <a:t>Việc làm</a:t>
          </a:r>
          <a:r>
            <a:rPr lang="en-US" cap="none" sz="900" b="0" i="0" u="none" baseline="0">
              <a:solidFill>
                <a:srgbClr val="000000"/>
              </a:solidFill>
            </a:rPr>
            <a:t>                                        3. Dinh d</a:t>
          </a:r>
          <a:r>
            <a:rPr lang="en-US" cap="none" sz="900" b="0" i="0" u="none" baseline="0">
              <a:solidFill>
                <a:srgbClr val="000000"/>
              </a:solidFill>
            </a:rPr>
            <a:t>ưỡn</a:t>
          </a:r>
          <a:r>
            <a:rPr lang="en-US" cap="none" sz="900" b="0" i="0" u="none" baseline="0">
              <a:solidFill>
                <a:srgbClr val="000000"/>
              </a:solidFill>
            </a:rPr>
            <a:t>g        5. Trình </a:t>
          </a:r>
          <a:r>
            <a:rPr lang="en-US" cap="none" sz="900" b="0" i="0" u="none" baseline="0">
              <a:solidFill>
                <a:srgbClr val="000000"/>
              </a:solidFill>
            </a:rPr>
            <a:t>độ</a:t>
          </a:r>
          <a:r>
            <a:rPr lang="en-US" cap="none" sz="900" b="0" i="0" u="none" baseline="0">
              <a:solidFill>
                <a:srgbClr val="000000"/>
              </a:solidFill>
            </a:rPr>
            <a:t> giáo dục của ng</a:t>
          </a:r>
          <a:r>
            <a:rPr lang="en-US" cap="none" sz="900" b="0" i="0" u="none" baseline="0">
              <a:solidFill>
                <a:srgbClr val="000000"/>
              </a:solidFill>
            </a:rPr>
            <a:t>ườ</a:t>
          </a:r>
          <a:r>
            <a:rPr lang="en-US" cap="none" sz="900" b="0" i="0" u="none" baseline="0">
              <a:solidFill>
                <a:srgbClr val="000000"/>
              </a:solidFill>
            </a:rPr>
            <a:t>i lớn   7. Chất l</a:t>
          </a:r>
          <a:r>
            <a:rPr lang="en-US" cap="none" sz="900" b="0" i="0" u="none" baseline="0">
              <a:solidFill>
                <a:srgbClr val="000000"/>
              </a:solidFill>
            </a:rPr>
            <a:t>ượng</a:t>
          </a:r>
          <a:r>
            <a:rPr lang="en-US" cap="none" sz="900" b="0" i="0" u="none" baseline="0">
              <a:solidFill>
                <a:srgbClr val="000000"/>
              </a:solidFill>
            </a:rPr>
            <a:t> nhà ở                                   9. Nguồn n</a:t>
          </a:r>
          <a:r>
            <a:rPr lang="en-US" cap="none" sz="900" b="0" i="0" u="none" baseline="0">
              <a:solidFill>
                <a:srgbClr val="000000"/>
              </a:solidFill>
            </a:rPr>
            <a:t>ước</a:t>
          </a:r>
          <a:r>
            <a:rPr lang="en-US" cap="none" sz="900" b="0" i="0" u="none" baseline="0">
              <a:solidFill>
                <a:srgbClr val="000000"/>
              </a:solidFill>
            </a:rPr>
            <a:t> sinh hoạt           11. Sử dụng dịch vụ viễn thông</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 Ng</a:t>
          </a:r>
          <a:r>
            <a:rPr lang="en-US" cap="none" sz="900" b="0" i="0" u="none" baseline="0">
              <a:solidFill>
                <a:srgbClr val="000000"/>
              </a:solidFill>
            </a:rPr>
            <a:t>ười</a:t>
          </a:r>
          <a:r>
            <a:rPr lang="en-US" cap="none" sz="900" b="0" i="0" u="none" baseline="0">
              <a:solidFill>
                <a:srgbClr val="000000"/>
              </a:solidFill>
            </a:rPr>
            <a:t> phụ thuộc trong gia </a:t>
          </a:r>
          <a:r>
            <a:rPr lang="en-US" cap="none" sz="900" b="0" i="0" u="none" baseline="0">
              <a:solidFill>
                <a:srgbClr val="000000"/>
              </a:solidFill>
            </a:rPr>
            <a:t>đìn</a:t>
          </a:r>
          <a:r>
            <a:rPr lang="en-US" cap="none" sz="900" b="0" i="0" u="none" baseline="0">
              <a:solidFill>
                <a:srgbClr val="000000"/>
              </a:solidFill>
            </a:rPr>
            <a:t>h    4. Bảo hiểm y tế     6. Tình trạng </a:t>
          </a:r>
          <a:r>
            <a:rPr lang="en-US" cap="none" sz="900" b="0" i="0" u="none" baseline="0">
              <a:solidFill>
                <a:srgbClr val="000000"/>
              </a:solidFill>
            </a:rPr>
            <a:t>đi</a:t>
          </a:r>
          <a:r>
            <a:rPr lang="en-US" cap="none" sz="900" b="0" i="0" u="none" baseline="0">
              <a:solidFill>
                <a:srgbClr val="000000"/>
              </a:solidFill>
            </a:rPr>
            <a:t> học của trẻ em         8. Diện tích nhà ở bình quân </a:t>
          </a:r>
          <a:r>
            <a:rPr lang="en-US" cap="none" sz="900" b="0" i="0" u="none" baseline="0">
              <a:solidFill>
                <a:srgbClr val="000000"/>
              </a:solidFill>
            </a:rPr>
            <a:t>đầu</a:t>
          </a:r>
          <a:r>
            <a:rPr lang="en-US" cap="none" sz="900" b="0" i="0" u="none" baseline="0">
              <a:solidFill>
                <a:srgbClr val="000000"/>
              </a:solidFill>
            </a:rPr>
            <a:t> ng</a:t>
          </a:r>
          <a:r>
            <a:rPr lang="en-US" cap="none" sz="900" b="0" i="0" u="none" baseline="0">
              <a:solidFill>
                <a:srgbClr val="000000"/>
              </a:solidFill>
            </a:rPr>
            <a:t>ườ</a:t>
          </a:r>
          <a:r>
            <a:rPr lang="en-US" cap="none" sz="900" b="0" i="0" u="none" baseline="0">
              <a:solidFill>
                <a:srgbClr val="000000"/>
              </a:solidFill>
            </a:rPr>
            <a:t>i    10. Nhà tiêu hợp vệ sinh            12. Ph</a:t>
          </a:r>
          <a:r>
            <a:rPr lang="en-US" cap="none" sz="900" b="0" i="0" u="none" baseline="0">
              <a:solidFill>
                <a:srgbClr val="000000"/>
              </a:solidFill>
            </a:rPr>
            <a:t>ươ</a:t>
          </a:r>
          <a:r>
            <a:rPr lang="en-US" cap="none" sz="900" b="0" i="0" u="none" baseline="0">
              <a:solidFill>
                <a:srgbClr val="000000"/>
              </a:solidFill>
            </a:rPr>
            <a:t>ng tiện phục vụ tiếp cận thông tin</a:t>
          </a:r>
        </a:p>
      </xdr:txBody>
    </xdr:sp>
    <xdr:clientData/>
  </xdr:twoCellAnchor>
  <xdr:twoCellAnchor>
    <xdr:from>
      <xdr:col>0</xdr:col>
      <xdr:colOff>19050</xdr:colOff>
      <xdr:row>19</xdr:row>
      <xdr:rowOff>76200</xdr:rowOff>
    </xdr:from>
    <xdr:to>
      <xdr:col>32</xdr:col>
      <xdr:colOff>0</xdr:colOff>
      <xdr:row>22</xdr:row>
      <xdr:rowOff>19050</xdr:rowOff>
    </xdr:to>
    <xdr:sp>
      <xdr:nvSpPr>
        <xdr:cNvPr id="2" name="Rectangle 2"/>
        <xdr:cNvSpPr>
          <a:spLocks/>
        </xdr:cNvSpPr>
      </xdr:nvSpPr>
      <xdr:spPr>
        <a:xfrm>
          <a:off x="19050" y="6057900"/>
          <a:ext cx="9429750" cy="5143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rPr>
            <a:t>1. Không có đất sản xuất</a:t>
          </a:r>
          <a:r>
            <a:rPr lang="en-US" cap="none" sz="1100" b="0" i="0" u="none" baseline="0">
              <a:solidFill>
                <a:srgbClr val="000000"/>
              </a:solidFill>
            </a:rPr>
            <a:t>                    2. Không có vốn sản xuất, kinh doanh       </a:t>
          </a:r>
          <a:r>
            <a:rPr lang="en-US" cap="none" sz="1100" b="0" i="0" u="none" baseline="0">
              <a:solidFill>
                <a:srgbClr val="000000"/>
              </a:solidFill>
            </a:rPr>
            <a:t>3. Không có lao động</a:t>
          </a:r>
          <a:r>
            <a:rPr lang="en-US" cap="none" sz="1100" b="0" i="0" u="none" baseline="0">
              <a:solidFill>
                <a:srgbClr val="000000"/>
              </a:solidFill>
            </a:rPr>
            <a:t>                                     </a:t>
          </a:r>
          <a:r>
            <a:rPr lang="en-US" cap="none" sz="1100" b="0" i="0" u="none" baseline="0">
              <a:solidFill>
                <a:srgbClr val="000000"/>
              </a:solidFill>
            </a:rPr>
            <a:t>4. Không có công cụ/phương tiện sản xuất</a:t>
          </a:r>
          <a:r>
            <a:rPr lang="en-US" cap="none" sz="1100" b="0" i="0" u="none" baseline="0">
              <a:solidFill>
                <a:srgbClr val="000000"/>
              </a:solidFill>
            </a:rPr>
            <a:t>        
</a:t>
          </a:r>
          <a:r>
            <a:rPr lang="en-US" cap="none" sz="1100" b="0" i="0" u="none" baseline="0">
              <a:solidFill>
                <a:srgbClr val="000000"/>
              </a:solidFill>
            </a:rPr>
            <a:t>5. Không có kiến thức về sản xuất     </a:t>
          </a:r>
          <a:r>
            <a:rPr lang="en-US" cap="none" sz="1100" b="0" i="0" u="none" baseline="0">
              <a:solidFill>
                <a:srgbClr val="000000"/>
              </a:solidFill>
            </a:rPr>
            <a:t>6. Không có kỹ năng lao động, sản xuất</a:t>
          </a:r>
          <a:r>
            <a:rPr lang="en-US" cap="none" sz="1100" b="0" i="0" u="none" baseline="0">
              <a:solidFill>
                <a:srgbClr val="000000"/>
              </a:solidFill>
            </a:rPr>
            <a:t>    </a:t>
          </a:r>
          <a:r>
            <a:rPr lang="en-US" cap="none" sz="1100" b="0" i="0" u="none" baseline="0">
              <a:solidFill>
                <a:srgbClr val="000000"/>
              </a:solidFill>
            </a:rPr>
            <a:t>7. Có người ốm đau, bệnh nặng, tai nạn...</a:t>
          </a:r>
          <a:r>
            <a:rPr lang="en-US" cap="none" sz="1100" b="0" i="0" u="none" baseline="0">
              <a:solidFill>
                <a:srgbClr val="000000"/>
              </a:solidFill>
            </a:rPr>
            <a:t>       8.Nguyên nhân khác (ghi rõ):……………       </a:t>
          </a:r>
        </a:p>
      </xdr:txBody>
    </xdr:sp>
    <xdr:clientData/>
  </xdr:twoCellAnchor>
  <xdr:twoCellAnchor>
    <xdr:from>
      <xdr:col>0</xdr:col>
      <xdr:colOff>28575</xdr:colOff>
      <xdr:row>24</xdr:row>
      <xdr:rowOff>19050</xdr:rowOff>
    </xdr:from>
    <xdr:to>
      <xdr:col>32</xdr:col>
      <xdr:colOff>104775</xdr:colOff>
      <xdr:row>25</xdr:row>
      <xdr:rowOff>133350</xdr:rowOff>
    </xdr:to>
    <xdr:sp>
      <xdr:nvSpPr>
        <xdr:cNvPr id="3" name="Rectangle 3"/>
        <xdr:cNvSpPr>
          <a:spLocks/>
        </xdr:cNvSpPr>
      </xdr:nvSpPr>
      <xdr:spPr>
        <a:xfrm>
          <a:off x="28575" y="6953250"/>
          <a:ext cx="9525000" cy="3048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rPr>
            <a:t>1. </a:t>
          </a:r>
          <a:r>
            <a:rPr lang="en-US" cap="none" sz="1100" b="0" i="0" u="none" baseline="0">
              <a:solidFill>
                <a:srgbClr val="000000"/>
              </a:solidFill>
            </a:rPr>
            <a:t>Tổng số trẻ em thiếu hụt các chỉ số trong hộ   2. Số trẻ thiếu hụt chỉ số về bảo hiểm y tế   </a:t>
          </a:r>
          <a:r>
            <a:rPr lang="en-US" cap="none" sz="1100" b="0" i="0" u="none" baseline="0">
              <a:solidFill>
                <a:srgbClr val="000000"/>
              </a:solidFill>
            </a:rPr>
            <a:t>3. </a:t>
          </a:r>
          <a:r>
            <a:rPr lang="en-US" cap="none" sz="1100" b="0" i="0" u="none" baseline="0">
              <a:solidFill>
                <a:srgbClr val="000000"/>
              </a:solidFill>
            </a:rPr>
            <a:t>Số trẻ thiếu hụt chỉ số về dinh</a:t>
          </a:r>
          <a:r>
            <a:rPr lang="en-US" cap="none" sz="1100" b="0" i="0" u="none" baseline="0">
              <a:solidFill>
                <a:srgbClr val="000000"/>
              </a:solidFill>
            </a:rPr>
            <a:t> d</a:t>
          </a:r>
          <a:r>
            <a:rPr lang="en-US" cap="none" sz="1100" b="0" i="0" u="none" baseline="0">
              <a:solidFill>
                <a:srgbClr val="000000"/>
              </a:solidFill>
            </a:rPr>
            <a:t>ưỡng</a:t>
          </a:r>
          <a:r>
            <a:rPr lang="en-US" cap="none" sz="1100" b="0" i="0" u="none" baseline="0">
              <a:solidFill>
                <a:srgbClr val="000000"/>
              </a:solidFill>
            </a:rPr>
            <a:t> </a:t>
          </a:r>
          <a:r>
            <a:rPr lang="en-US" cap="none" sz="1100" b="0" i="0" u="none" baseline="0">
              <a:solidFill>
                <a:srgbClr val="000000"/>
              </a:solidFill>
            </a:rPr>
            <a:t>4. </a:t>
          </a:r>
          <a:r>
            <a:rPr lang="en-US" cap="none" sz="1100" b="0" i="0" u="none" baseline="0">
              <a:solidFill>
                <a:srgbClr val="000000"/>
              </a:solidFill>
            </a:rPr>
            <a:t>Số trẻ thiếu hụt chỉ số về tình trạng </a:t>
          </a:r>
          <a:r>
            <a:rPr lang="en-US" cap="none" sz="1100" b="0" i="0" u="none" baseline="0">
              <a:solidFill>
                <a:srgbClr val="000000"/>
              </a:solidFill>
            </a:rPr>
            <a:t>đ</a:t>
          </a:r>
          <a:r>
            <a:rPr lang="en-US" cap="none" sz="1100" b="0" i="0" u="none" baseline="0">
              <a:solidFill>
                <a:srgbClr val="000000"/>
              </a:solidFill>
            </a:rPr>
            <a:t>i học
</a:t>
          </a:r>
          <a:r>
            <a:rPr lang="en-US" cap="none" sz="11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3</xdr:row>
      <xdr:rowOff>9525</xdr:rowOff>
    </xdr:from>
    <xdr:to>
      <xdr:col>1</xdr:col>
      <xdr:colOff>876300</xdr:colOff>
      <xdr:row>3</xdr:row>
      <xdr:rowOff>9525</xdr:rowOff>
    </xdr:to>
    <xdr:sp>
      <xdr:nvSpPr>
        <xdr:cNvPr id="1" name="Straight Connector 2"/>
        <xdr:cNvSpPr>
          <a:spLocks/>
        </xdr:cNvSpPr>
      </xdr:nvSpPr>
      <xdr:spPr>
        <a:xfrm>
          <a:off x="514350" y="619125"/>
          <a:ext cx="714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247650</xdr:colOff>
      <xdr:row>3</xdr:row>
      <xdr:rowOff>28575</xdr:rowOff>
    </xdr:from>
    <xdr:to>
      <xdr:col>6</xdr:col>
      <xdr:colOff>66675</xdr:colOff>
      <xdr:row>3</xdr:row>
      <xdr:rowOff>38100</xdr:rowOff>
    </xdr:to>
    <xdr:sp>
      <xdr:nvSpPr>
        <xdr:cNvPr id="2" name="Straight Connector 5"/>
        <xdr:cNvSpPr>
          <a:spLocks/>
        </xdr:cNvSpPr>
      </xdr:nvSpPr>
      <xdr:spPr>
        <a:xfrm flipV="1">
          <a:off x="2819400" y="638175"/>
          <a:ext cx="18764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19050</xdr:rowOff>
    </xdr:from>
    <xdr:to>
      <xdr:col>1</xdr:col>
      <xdr:colOff>885825</xdr:colOff>
      <xdr:row>3</xdr:row>
      <xdr:rowOff>19050</xdr:rowOff>
    </xdr:to>
    <xdr:sp>
      <xdr:nvSpPr>
        <xdr:cNvPr id="1" name="Straight Connector 2"/>
        <xdr:cNvSpPr>
          <a:spLocks/>
        </xdr:cNvSpPr>
      </xdr:nvSpPr>
      <xdr:spPr>
        <a:xfrm>
          <a:off x="352425" y="600075"/>
          <a:ext cx="857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219075</xdr:colOff>
      <xdr:row>3</xdr:row>
      <xdr:rowOff>19050</xdr:rowOff>
    </xdr:from>
    <xdr:to>
      <xdr:col>9</xdr:col>
      <xdr:colOff>476250</xdr:colOff>
      <xdr:row>3</xdr:row>
      <xdr:rowOff>19050</xdr:rowOff>
    </xdr:to>
    <xdr:sp>
      <xdr:nvSpPr>
        <xdr:cNvPr id="2" name="Straight Connector 4"/>
        <xdr:cNvSpPr>
          <a:spLocks/>
        </xdr:cNvSpPr>
      </xdr:nvSpPr>
      <xdr:spPr>
        <a:xfrm>
          <a:off x="5248275" y="600075"/>
          <a:ext cx="1476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3</xdr:row>
      <xdr:rowOff>28575</xdr:rowOff>
    </xdr:from>
    <xdr:to>
      <xdr:col>1</xdr:col>
      <xdr:colOff>923925</xdr:colOff>
      <xdr:row>3</xdr:row>
      <xdr:rowOff>28575</xdr:rowOff>
    </xdr:to>
    <xdr:sp>
      <xdr:nvSpPr>
        <xdr:cNvPr id="1" name="Straight Connector 2"/>
        <xdr:cNvSpPr>
          <a:spLocks/>
        </xdr:cNvSpPr>
      </xdr:nvSpPr>
      <xdr:spPr>
        <a:xfrm>
          <a:off x="447675" y="600075"/>
          <a:ext cx="752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3</xdr:row>
      <xdr:rowOff>0</xdr:rowOff>
    </xdr:from>
    <xdr:to>
      <xdr:col>9</xdr:col>
      <xdr:colOff>381000</xdr:colOff>
      <xdr:row>3</xdr:row>
      <xdr:rowOff>0</xdr:rowOff>
    </xdr:to>
    <xdr:sp>
      <xdr:nvSpPr>
        <xdr:cNvPr id="2" name="Straight Connector 4"/>
        <xdr:cNvSpPr>
          <a:spLocks/>
        </xdr:cNvSpPr>
      </xdr:nvSpPr>
      <xdr:spPr>
        <a:xfrm>
          <a:off x="5381625" y="571500"/>
          <a:ext cx="1552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xdr:row>
      <xdr:rowOff>9525</xdr:rowOff>
    </xdr:from>
    <xdr:to>
      <xdr:col>1</xdr:col>
      <xdr:colOff>847725</xdr:colOff>
      <xdr:row>2</xdr:row>
      <xdr:rowOff>9525</xdr:rowOff>
    </xdr:to>
    <xdr:sp>
      <xdr:nvSpPr>
        <xdr:cNvPr id="1" name="Straight Connector 2"/>
        <xdr:cNvSpPr>
          <a:spLocks/>
        </xdr:cNvSpPr>
      </xdr:nvSpPr>
      <xdr:spPr>
        <a:xfrm>
          <a:off x="542925" y="419100"/>
          <a:ext cx="600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323850</xdr:colOff>
      <xdr:row>2</xdr:row>
      <xdr:rowOff>9525</xdr:rowOff>
    </xdr:from>
    <xdr:to>
      <xdr:col>7</xdr:col>
      <xdr:colOff>200025</xdr:colOff>
      <xdr:row>2</xdr:row>
      <xdr:rowOff>9525</xdr:rowOff>
    </xdr:to>
    <xdr:sp>
      <xdr:nvSpPr>
        <xdr:cNvPr id="2" name="Straight Connector 4"/>
        <xdr:cNvSpPr>
          <a:spLocks/>
        </xdr:cNvSpPr>
      </xdr:nvSpPr>
      <xdr:spPr>
        <a:xfrm>
          <a:off x="3590925" y="419100"/>
          <a:ext cx="1895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xdr:row>
      <xdr:rowOff>9525</xdr:rowOff>
    </xdr:from>
    <xdr:to>
      <xdr:col>1</xdr:col>
      <xdr:colOff>1000125</xdr:colOff>
      <xdr:row>2</xdr:row>
      <xdr:rowOff>9525</xdr:rowOff>
    </xdr:to>
    <xdr:sp>
      <xdr:nvSpPr>
        <xdr:cNvPr id="1" name="Straight Connector 2"/>
        <xdr:cNvSpPr>
          <a:spLocks/>
        </xdr:cNvSpPr>
      </xdr:nvSpPr>
      <xdr:spPr>
        <a:xfrm>
          <a:off x="542925" y="495300"/>
          <a:ext cx="723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266700</xdr:colOff>
      <xdr:row>2</xdr:row>
      <xdr:rowOff>19050</xdr:rowOff>
    </xdr:from>
    <xdr:to>
      <xdr:col>7</xdr:col>
      <xdr:colOff>190500</xdr:colOff>
      <xdr:row>2</xdr:row>
      <xdr:rowOff>19050</xdr:rowOff>
    </xdr:to>
    <xdr:sp>
      <xdr:nvSpPr>
        <xdr:cNvPr id="2" name="Straight Connector 8"/>
        <xdr:cNvSpPr>
          <a:spLocks/>
        </xdr:cNvSpPr>
      </xdr:nvSpPr>
      <xdr:spPr>
        <a:xfrm>
          <a:off x="3590925" y="504825"/>
          <a:ext cx="1790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3</xdr:row>
      <xdr:rowOff>19050</xdr:rowOff>
    </xdr:from>
    <xdr:to>
      <xdr:col>1</xdr:col>
      <xdr:colOff>1181100</xdr:colOff>
      <xdr:row>3</xdr:row>
      <xdr:rowOff>19050</xdr:rowOff>
    </xdr:to>
    <xdr:sp>
      <xdr:nvSpPr>
        <xdr:cNvPr id="1" name="Straight Connector 2"/>
        <xdr:cNvSpPr>
          <a:spLocks/>
        </xdr:cNvSpPr>
      </xdr:nvSpPr>
      <xdr:spPr>
        <a:xfrm>
          <a:off x="695325" y="6000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180975</xdr:colOff>
      <xdr:row>3</xdr:row>
      <xdr:rowOff>9525</xdr:rowOff>
    </xdr:from>
    <xdr:to>
      <xdr:col>12</xdr:col>
      <xdr:colOff>400050</xdr:colOff>
      <xdr:row>3</xdr:row>
      <xdr:rowOff>9525</xdr:rowOff>
    </xdr:to>
    <xdr:sp>
      <xdr:nvSpPr>
        <xdr:cNvPr id="2" name="Straight Connector 4"/>
        <xdr:cNvSpPr>
          <a:spLocks/>
        </xdr:cNvSpPr>
      </xdr:nvSpPr>
      <xdr:spPr>
        <a:xfrm>
          <a:off x="5657850" y="590550"/>
          <a:ext cx="16478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3</xdr:row>
      <xdr:rowOff>19050</xdr:rowOff>
    </xdr:from>
    <xdr:to>
      <xdr:col>1</xdr:col>
      <xdr:colOff>1171575</xdr:colOff>
      <xdr:row>3</xdr:row>
      <xdr:rowOff>19050</xdr:rowOff>
    </xdr:to>
    <xdr:sp>
      <xdr:nvSpPr>
        <xdr:cNvPr id="1" name="Straight Connector 2"/>
        <xdr:cNvSpPr>
          <a:spLocks/>
        </xdr:cNvSpPr>
      </xdr:nvSpPr>
      <xdr:spPr>
        <a:xfrm>
          <a:off x="790575" y="609600"/>
          <a:ext cx="647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304800</xdr:colOff>
      <xdr:row>3</xdr:row>
      <xdr:rowOff>19050</xdr:rowOff>
    </xdr:from>
    <xdr:to>
      <xdr:col>12</xdr:col>
      <xdr:colOff>266700</xdr:colOff>
      <xdr:row>3</xdr:row>
      <xdr:rowOff>19050</xdr:rowOff>
    </xdr:to>
    <xdr:sp>
      <xdr:nvSpPr>
        <xdr:cNvPr id="2" name="Straight Connector 4"/>
        <xdr:cNvSpPr>
          <a:spLocks/>
        </xdr:cNvSpPr>
      </xdr:nvSpPr>
      <xdr:spPr>
        <a:xfrm>
          <a:off x="5800725" y="609600"/>
          <a:ext cx="1476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101"/>
  <sheetViews>
    <sheetView zoomScale="145" zoomScaleNormal="145" zoomScalePageLayoutView="0" workbookViewId="0" topLeftCell="A1">
      <selection activeCell="B13" sqref="B13"/>
    </sheetView>
  </sheetViews>
  <sheetFormatPr defaultColWidth="9.140625" defaultRowHeight="15"/>
  <cols>
    <col min="1" max="1" width="3.57421875" style="0" customWidth="1"/>
    <col min="2" max="2" width="21.7109375" style="0" customWidth="1"/>
    <col min="3" max="3" width="5.8515625" style="0" customWidth="1"/>
    <col min="4" max="4" width="7.57421875" style="0" customWidth="1"/>
    <col min="5" max="5" width="4.8515625" style="0" customWidth="1"/>
    <col min="6" max="6" width="12.57421875" style="0" customWidth="1"/>
    <col min="7" max="7" width="12.8515625" style="0" customWidth="1"/>
    <col min="8" max="8" width="4.7109375" style="0" customWidth="1"/>
    <col min="9" max="9" width="4.57421875" style="0" customWidth="1"/>
    <col min="10" max="11" width="2.28125" style="0" customWidth="1"/>
    <col min="12" max="12" width="2.57421875" style="0" customWidth="1"/>
    <col min="13" max="13" width="2.7109375" style="0" customWidth="1"/>
    <col min="14" max="15" width="2.57421875" style="0" customWidth="1"/>
    <col min="16" max="16" width="2.140625" style="0" customWidth="1"/>
    <col min="17" max="17" width="2.28125" style="0" customWidth="1"/>
    <col min="18" max="18" width="2.140625" style="0" customWidth="1"/>
    <col min="19" max="21" width="3.00390625" style="0" customWidth="1"/>
    <col min="22" max="29" width="1.8515625" style="0" customWidth="1"/>
    <col min="30" max="30" width="2.421875" style="0" customWidth="1"/>
    <col min="31" max="33" width="2.28125" style="0" customWidth="1"/>
  </cols>
  <sheetData>
    <row r="1" spans="27:33" ht="15">
      <c r="AA1" s="366" t="s">
        <v>116</v>
      </c>
      <c r="AB1" s="366"/>
      <c r="AC1" s="366"/>
      <c r="AD1" s="366"/>
      <c r="AE1" s="366"/>
      <c r="AF1" s="366"/>
      <c r="AG1" s="366"/>
    </row>
    <row r="2" spans="1:33" ht="15">
      <c r="A2" s="370" t="s">
        <v>93</v>
      </c>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row>
    <row r="3" spans="1:33" ht="15">
      <c r="A3" s="366" t="s">
        <v>148</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row>
    <row r="4" spans="28:32" ht="15">
      <c r="AB4" s="381" t="s">
        <v>129</v>
      </c>
      <c r="AC4" s="381"/>
      <c r="AD4" s="381"/>
      <c r="AE4" s="381"/>
      <c r="AF4" s="381"/>
    </row>
    <row r="5" spans="1:33" s="13" customFormat="1" ht="159.75" customHeight="1">
      <c r="A5" s="367" t="s">
        <v>1</v>
      </c>
      <c r="B5" s="367" t="s">
        <v>109</v>
      </c>
      <c r="C5" s="367" t="s">
        <v>97</v>
      </c>
      <c r="D5" s="367" t="s">
        <v>96</v>
      </c>
      <c r="E5" s="367" t="s">
        <v>106</v>
      </c>
      <c r="F5" s="367" t="s">
        <v>94</v>
      </c>
      <c r="G5" s="367" t="s">
        <v>95</v>
      </c>
      <c r="H5" s="367" t="s">
        <v>98</v>
      </c>
      <c r="I5" s="367" t="s">
        <v>99</v>
      </c>
      <c r="J5" s="377" t="s">
        <v>19</v>
      </c>
      <c r="K5" s="378"/>
      <c r="L5" s="378"/>
      <c r="M5" s="378"/>
      <c r="N5" s="378"/>
      <c r="O5" s="378"/>
      <c r="P5" s="378"/>
      <c r="Q5" s="378"/>
      <c r="R5" s="378"/>
      <c r="S5" s="378"/>
      <c r="T5" s="378"/>
      <c r="U5" s="379"/>
      <c r="V5" s="372" t="s">
        <v>100</v>
      </c>
      <c r="W5" s="373"/>
      <c r="X5" s="373"/>
      <c r="Y5" s="373"/>
      <c r="Z5" s="373"/>
      <c r="AA5" s="373"/>
      <c r="AB5" s="373"/>
      <c r="AC5" s="374"/>
      <c r="AD5" s="369" t="s">
        <v>107</v>
      </c>
      <c r="AE5" s="369"/>
      <c r="AF5" s="369"/>
      <c r="AG5" s="369"/>
    </row>
    <row r="6" spans="1:33" ht="15">
      <c r="A6" s="368"/>
      <c r="B6" s="368"/>
      <c r="C6" s="368"/>
      <c r="D6" s="368"/>
      <c r="E6" s="368"/>
      <c r="F6" s="368"/>
      <c r="G6" s="368"/>
      <c r="H6" s="368"/>
      <c r="I6" s="368"/>
      <c r="J6" s="7">
        <v>1</v>
      </c>
      <c r="K6" s="7">
        <v>2</v>
      </c>
      <c r="L6" s="7">
        <v>3</v>
      </c>
      <c r="M6" s="7">
        <v>4</v>
      </c>
      <c r="N6" s="7">
        <v>5</v>
      </c>
      <c r="O6" s="7">
        <v>6</v>
      </c>
      <c r="P6" s="7">
        <v>7</v>
      </c>
      <c r="Q6" s="7">
        <v>8</v>
      </c>
      <c r="R6" s="7">
        <v>9</v>
      </c>
      <c r="S6" s="7">
        <v>10</v>
      </c>
      <c r="T6" s="7">
        <v>11</v>
      </c>
      <c r="U6" s="7">
        <v>12</v>
      </c>
      <c r="V6" s="7">
        <v>1</v>
      </c>
      <c r="W6" s="7">
        <v>2</v>
      </c>
      <c r="X6" s="7">
        <v>3</v>
      </c>
      <c r="Y6" s="7">
        <v>4</v>
      </c>
      <c r="Z6" s="7">
        <v>5</v>
      </c>
      <c r="AA6" s="7">
        <v>6</v>
      </c>
      <c r="AB6" s="7">
        <v>7</v>
      </c>
      <c r="AC6" s="7">
        <v>8</v>
      </c>
      <c r="AD6" s="2">
        <v>1</v>
      </c>
      <c r="AE6" s="2">
        <v>2</v>
      </c>
      <c r="AF6" s="2">
        <v>3</v>
      </c>
      <c r="AG6" s="2">
        <v>4</v>
      </c>
    </row>
    <row r="7" spans="1:33" ht="15.75">
      <c r="A7" s="37"/>
      <c r="B7" s="38"/>
      <c r="C7" s="39"/>
      <c r="D7" s="40"/>
      <c r="E7" s="35"/>
      <c r="F7" s="35"/>
      <c r="G7" s="35"/>
      <c r="H7" s="35"/>
      <c r="I7" s="35"/>
      <c r="J7" s="36"/>
      <c r="K7" s="36"/>
      <c r="L7" s="36"/>
      <c r="M7" s="36"/>
      <c r="N7" s="36"/>
      <c r="O7" s="36"/>
      <c r="P7" s="36"/>
      <c r="Q7" s="36"/>
      <c r="R7" s="36"/>
      <c r="S7" s="36"/>
      <c r="T7" s="36"/>
      <c r="U7" s="36"/>
      <c r="V7" s="36"/>
      <c r="W7" s="36"/>
      <c r="X7" s="36"/>
      <c r="Y7" s="36"/>
      <c r="Z7" s="36"/>
      <c r="AA7" s="36"/>
      <c r="AB7" s="36"/>
      <c r="AC7" s="36"/>
      <c r="AD7" s="2"/>
      <c r="AE7" s="2"/>
      <c r="AF7" s="2"/>
      <c r="AG7" s="2"/>
    </row>
    <row r="8" spans="1:33" ht="15.75">
      <c r="A8" s="37"/>
      <c r="B8" s="38"/>
      <c r="C8" s="39"/>
      <c r="D8" s="40"/>
      <c r="E8" s="35"/>
      <c r="F8" s="35"/>
      <c r="G8" s="35"/>
      <c r="H8" s="35"/>
      <c r="I8" s="35"/>
      <c r="J8" s="36"/>
      <c r="K8" s="36"/>
      <c r="L8" s="36"/>
      <c r="M8" s="36"/>
      <c r="N8" s="36"/>
      <c r="O8" s="36"/>
      <c r="P8" s="36"/>
      <c r="Q8" s="36"/>
      <c r="R8" s="36"/>
      <c r="S8" s="36"/>
      <c r="T8" s="36"/>
      <c r="U8" s="36"/>
      <c r="V8" s="36"/>
      <c r="W8" s="36"/>
      <c r="X8" s="36"/>
      <c r="Y8" s="36"/>
      <c r="Z8" s="36"/>
      <c r="AA8" s="36"/>
      <c r="AB8" s="36"/>
      <c r="AC8" s="36"/>
      <c r="AD8" s="2"/>
      <c r="AE8" s="2"/>
      <c r="AF8" s="2"/>
      <c r="AG8" s="2"/>
    </row>
    <row r="9" spans="1:33" ht="15.75">
      <c r="A9" s="37"/>
      <c r="B9" s="38"/>
      <c r="C9" s="39"/>
      <c r="D9" s="40"/>
      <c r="E9" s="35"/>
      <c r="F9" s="35"/>
      <c r="G9" s="35"/>
      <c r="H9" s="35"/>
      <c r="I9" s="35"/>
      <c r="J9" s="36"/>
      <c r="K9" s="36"/>
      <c r="L9" s="36"/>
      <c r="M9" s="36"/>
      <c r="N9" s="36"/>
      <c r="O9" s="36"/>
      <c r="P9" s="36"/>
      <c r="Q9" s="36"/>
      <c r="R9" s="36"/>
      <c r="S9" s="36"/>
      <c r="T9" s="36"/>
      <c r="U9" s="36"/>
      <c r="V9" s="36"/>
      <c r="W9" s="36"/>
      <c r="X9" s="36"/>
      <c r="Y9" s="36"/>
      <c r="Z9" s="36"/>
      <c r="AA9" s="36"/>
      <c r="AB9" s="36"/>
      <c r="AC9" s="36"/>
      <c r="AD9" s="2"/>
      <c r="AE9" s="2"/>
      <c r="AF9" s="2"/>
      <c r="AG9" s="2"/>
    </row>
    <row r="10" spans="1:33" ht="15.75">
      <c r="A10" s="37"/>
      <c r="B10" s="38"/>
      <c r="C10" s="39"/>
      <c r="D10" s="40"/>
      <c r="E10" s="35"/>
      <c r="F10" s="35"/>
      <c r="G10" s="35"/>
      <c r="H10" s="35"/>
      <c r="I10" s="35"/>
      <c r="J10" s="36"/>
      <c r="K10" s="36"/>
      <c r="L10" s="36"/>
      <c r="M10" s="36"/>
      <c r="N10" s="36"/>
      <c r="O10" s="36"/>
      <c r="P10" s="36"/>
      <c r="Q10" s="36"/>
      <c r="R10" s="36"/>
      <c r="S10" s="36"/>
      <c r="T10" s="36"/>
      <c r="U10" s="36"/>
      <c r="V10" s="36"/>
      <c r="W10" s="36"/>
      <c r="X10" s="36"/>
      <c r="Y10" s="36"/>
      <c r="Z10" s="36"/>
      <c r="AA10" s="36"/>
      <c r="AB10" s="36"/>
      <c r="AC10" s="36"/>
      <c r="AD10" s="2"/>
      <c r="AE10" s="2"/>
      <c r="AF10" s="2"/>
      <c r="AG10" s="2"/>
    </row>
    <row r="11" spans="1:33" ht="15.75">
      <c r="A11" s="37"/>
      <c r="B11" s="38"/>
      <c r="C11" s="39"/>
      <c r="D11" s="40"/>
      <c r="E11" s="35"/>
      <c r="F11" s="35"/>
      <c r="G11" s="35"/>
      <c r="H11" s="35"/>
      <c r="I11" s="35"/>
      <c r="J11" s="36"/>
      <c r="K11" s="36"/>
      <c r="L11" s="36"/>
      <c r="M11" s="36"/>
      <c r="N11" s="36"/>
      <c r="O11" s="36"/>
      <c r="P11" s="36"/>
      <c r="Q11" s="36"/>
      <c r="R11" s="36"/>
      <c r="S11" s="36"/>
      <c r="T11" s="36"/>
      <c r="U11" s="36"/>
      <c r="V11" s="36"/>
      <c r="W11" s="36"/>
      <c r="X11" s="36"/>
      <c r="Y11" s="36"/>
      <c r="Z11" s="36"/>
      <c r="AA11" s="36"/>
      <c r="AB11" s="36"/>
      <c r="AC11" s="36"/>
      <c r="AD11" s="2"/>
      <c r="AE11" s="2"/>
      <c r="AF11" s="2"/>
      <c r="AG11" s="2"/>
    </row>
    <row r="12" spans="1:33" ht="15">
      <c r="A12" s="35"/>
      <c r="B12" s="35"/>
      <c r="C12" s="35"/>
      <c r="D12" s="35"/>
      <c r="E12" s="35"/>
      <c r="F12" s="35"/>
      <c r="G12" s="35"/>
      <c r="H12" s="35"/>
      <c r="I12" s="35"/>
      <c r="J12" s="36"/>
      <c r="K12" s="36"/>
      <c r="L12" s="36"/>
      <c r="M12" s="36"/>
      <c r="N12" s="36"/>
      <c r="O12" s="36"/>
      <c r="P12" s="36"/>
      <c r="Q12" s="36"/>
      <c r="R12" s="36"/>
      <c r="S12" s="36"/>
      <c r="T12" s="36"/>
      <c r="U12" s="36"/>
      <c r="V12" s="36"/>
      <c r="W12" s="36"/>
      <c r="X12" s="36"/>
      <c r="Y12" s="36"/>
      <c r="Z12" s="36"/>
      <c r="AA12" s="36"/>
      <c r="AB12" s="36"/>
      <c r="AC12" s="36"/>
      <c r="AD12" s="2"/>
      <c r="AE12" s="2"/>
      <c r="AF12" s="2"/>
      <c r="AG12" s="2"/>
    </row>
    <row r="13" spans="1:33" ht="15">
      <c r="A13" s="35"/>
      <c r="B13" s="35"/>
      <c r="C13" s="35"/>
      <c r="D13" s="35"/>
      <c r="E13" s="35"/>
      <c r="F13" s="35"/>
      <c r="G13" s="35"/>
      <c r="H13" s="35"/>
      <c r="I13" s="35"/>
      <c r="J13" s="36"/>
      <c r="K13" s="36"/>
      <c r="L13" s="36"/>
      <c r="M13" s="36"/>
      <c r="N13" s="36"/>
      <c r="O13" s="36"/>
      <c r="P13" s="36"/>
      <c r="Q13" s="36"/>
      <c r="R13" s="36"/>
      <c r="S13" s="36"/>
      <c r="T13" s="36"/>
      <c r="U13" s="36"/>
      <c r="V13" s="36"/>
      <c r="W13" s="36"/>
      <c r="X13" s="36"/>
      <c r="Y13" s="36"/>
      <c r="Z13" s="36"/>
      <c r="AA13" s="36"/>
      <c r="AB13" s="36"/>
      <c r="AC13" s="36"/>
      <c r="AD13" s="2"/>
      <c r="AE13" s="2"/>
      <c r="AF13" s="2"/>
      <c r="AG13" s="2"/>
    </row>
    <row r="14" spans="1:33" ht="15">
      <c r="A14" s="35"/>
      <c r="B14" s="35"/>
      <c r="C14" s="35"/>
      <c r="D14" s="35"/>
      <c r="E14" s="35"/>
      <c r="F14" s="35"/>
      <c r="G14" s="35"/>
      <c r="H14" s="35"/>
      <c r="I14" s="35"/>
      <c r="J14" s="36"/>
      <c r="K14" s="36"/>
      <c r="L14" s="36"/>
      <c r="M14" s="36"/>
      <c r="N14" s="36"/>
      <c r="O14" s="36"/>
      <c r="P14" s="36"/>
      <c r="Q14" s="36"/>
      <c r="R14" s="36"/>
      <c r="S14" s="36"/>
      <c r="T14" s="36"/>
      <c r="U14" s="36"/>
      <c r="V14" s="36"/>
      <c r="W14" s="36"/>
      <c r="X14" s="36"/>
      <c r="Y14" s="36"/>
      <c r="Z14" s="36"/>
      <c r="AA14" s="36"/>
      <c r="AB14" s="36"/>
      <c r="AC14" s="36"/>
      <c r="AD14" s="2"/>
      <c r="AE14" s="2"/>
      <c r="AF14" s="2"/>
      <c r="AG14" s="2"/>
    </row>
    <row r="15" spans="1:33" ht="15">
      <c r="A15" s="35"/>
      <c r="B15" s="35"/>
      <c r="C15" s="35"/>
      <c r="D15" s="35"/>
      <c r="E15" s="35"/>
      <c r="F15" s="35"/>
      <c r="G15" s="35"/>
      <c r="H15" s="35"/>
      <c r="I15" s="35"/>
      <c r="J15" s="36"/>
      <c r="K15" s="36"/>
      <c r="L15" s="36"/>
      <c r="M15" s="36"/>
      <c r="N15" s="36"/>
      <c r="O15" s="36"/>
      <c r="P15" s="36"/>
      <c r="Q15" s="36"/>
      <c r="R15" s="36"/>
      <c r="S15" s="36"/>
      <c r="T15" s="36"/>
      <c r="U15" s="36"/>
      <c r="V15" s="36"/>
      <c r="W15" s="36"/>
      <c r="X15" s="36"/>
      <c r="Y15" s="36"/>
      <c r="Z15" s="36"/>
      <c r="AA15" s="36"/>
      <c r="AB15" s="36"/>
      <c r="AC15" s="36"/>
      <c r="AD15" s="2"/>
      <c r="AE15" s="2"/>
      <c r="AF15" s="2"/>
      <c r="AG15" s="2"/>
    </row>
    <row r="16" spans="1:33" ht="15">
      <c r="A16" s="35"/>
      <c r="B16" s="35"/>
      <c r="C16" s="35"/>
      <c r="D16" s="35"/>
      <c r="E16" s="35"/>
      <c r="F16" s="35"/>
      <c r="G16" s="35"/>
      <c r="H16" s="35"/>
      <c r="I16" s="35"/>
      <c r="J16" s="36"/>
      <c r="K16" s="36"/>
      <c r="L16" s="36"/>
      <c r="M16" s="36"/>
      <c r="N16" s="36"/>
      <c r="O16" s="36"/>
      <c r="P16" s="36"/>
      <c r="Q16" s="36"/>
      <c r="R16" s="36"/>
      <c r="S16" s="36"/>
      <c r="T16" s="36"/>
      <c r="U16" s="36"/>
      <c r="V16" s="36"/>
      <c r="W16" s="36"/>
      <c r="X16" s="36"/>
      <c r="Y16" s="36"/>
      <c r="Z16" s="36"/>
      <c r="AA16" s="36"/>
      <c r="AB16" s="36"/>
      <c r="AC16" s="36"/>
      <c r="AD16" s="2"/>
      <c r="AE16" s="2"/>
      <c r="AF16" s="2"/>
      <c r="AG16" s="2"/>
    </row>
    <row r="17" spans="1:33" ht="15">
      <c r="A17" s="35"/>
      <c r="B17" s="35"/>
      <c r="C17" s="35"/>
      <c r="D17" s="35"/>
      <c r="E17" s="35"/>
      <c r="F17" s="35"/>
      <c r="G17" s="35"/>
      <c r="H17" s="35"/>
      <c r="I17" s="35"/>
      <c r="J17" s="36"/>
      <c r="K17" s="36"/>
      <c r="L17" s="36"/>
      <c r="M17" s="36"/>
      <c r="N17" s="36"/>
      <c r="O17" s="36"/>
      <c r="P17" s="36"/>
      <c r="Q17" s="36"/>
      <c r="R17" s="36"/>
      <c r="S17" s="36"/>
      <c r="T17" s="36"/>
      <c r="U17" s="36"/>
      <c r="V17" s="36"/>
      <c r="W17" s="36"/>
      <c r="X17" s="36"/>
      <c r="Y17" s="36"/>
      <c r="Z17" s="36"/>
      <c r="AA17" s="36"/>
      <c r="AB17" s="36"/>
      <c r="AC17" s="36"/>
      <c r="AD17" s="2"/>
      <c r="AE17" s="2"/>
      <c r="AF17" s="2"/>
      <c r="AG17" s="2"/>
    </row>
    <row r="18" spans="1:33" ht="15">
      <c r="A18" s="35"/>
      <c r="B18" s="35"/>
      <c r="C18" s="35"/>
      <c r="D18" s="35"/>
      <c r="E18" s="35"/>
      <c r="F18" s="35"/>
      <c r="G18" s="35"/>
      <c r="H18" s="35"/>
      <c r="I18" s="35"/>
      <c r="J18" s="36"/>
      <c r="K18" s="36"/>
      <c r="L18" s="36"/>
      <c r="M18" s="36"/>
      <c r="N18" s="36"/>
      <c r="O18" s="36"/>
      <c r="P18" s="36"/>
      <c r="Q18" s="36"/>
      <c r="R18" s="36"/>
      <c r="S18" s="36"/>
      <c r="T18" s="36"/>
      <c r="U18" s="36"/>
      <c r="V18" s="36"/>
      <c r="W18" s="36"/>
      <c r="X18" s="36"/>
      <c r="Y18" s="36"/>
      <c r="Z18" s="36"/>
      <c r="AA18" s="36"/>
      <c r="AB18" s="36"/>
      <c r="AC18" s="36"/>
      <c r="AD18" s="2"/>
      <c r="AE18" s="2"/>
      <c r="AF18" s="2"/>
      <c r="AG18" s="2"/>
    </row>
    <row r="19" spans="1:33" ht="15">
      <c r="A19" s="35"/>
      <c r="B19" s="35"/>
      <c r="C19" s="35"/>
      <c r="D19" s="35"/>
      <c r="E19" s="35"/>
      <c r="F19" s="35"/>
      <c r="G19" s="35"/>
      <c r="H19" s="35"/>
      <c r="I19" s="35"/>
      <c r="J19" s="36"/>
      <c r="K19" s="36"/>
      <c r="L19" s="36"/>
      <c r="M19" s="36"/>
      <c r="N19" s="36"/>
      <c r="O19" s="36"/>
      <c r="P19" s="36"/>
      <c r="Q19" s="36"/>
      <c r="R19" s="36"/>
      <c r="S19" s="36"/>
      <c r="T19" s="36"/>
      <c r="U19" s="36"/>
      <c r="V19" s="36"/>
      <c r="W19" s="36"/>
      <c r="X19" s="36"/>
      <c r="Y19" s="36"/>
      <c r="Z19" s="36"/>
      <c r="AA19" s="36"/>
      <c r="AB19" s="36"/>
      <c r="AC19" s="36"/>
      <c r="AD19" s="2"/>
      <c r="AE19" s="2"/>
      <c r="AF19" s="2"/>
      <c r="AG19" s="2"/>
    </row>
    <row r="20" spans="1:33" ht="15">
      <c r="A20" s="35"/>
      <c r="B20" s="35"/>
      <c r="C20" s="35"/>
      <c r="D20" s="35"/>
      <c r="E20" s="35"/>
      <c r="F20" s="35"/>
      <c r="G20" s="35"/>
      <c r="H20" s="35"/>
      <c r="I20" s="35"/>
      <c r="J20" s="36"/>
      <c r="K20" s="36"/>
      <c r="L20" s="36"/>
      <c r="M20" s="36"/>
      <c r="N20" s="36"/>
      <c r="O20" s="36"/>
      <c r="P20" s="36"/>
      <c r="Q20" s="36"/>
      <c r="R20" s="36"/>
      <c r="S20" s="36"/>
      <c r="T20" s="36"/>
      <c r="U20" s="36"/>
      <c r="V20" s="36"/>
      <c r="W20" s="36"/>
      <c r="X20" s="36"/>
      <c r="Y20" s="36"/>
      <c r="Z20" s="36"/>
      <c r="AA20" s="36"/>
      <c r="AB20" s="36"/>
      <c r="AC20" s="36"/>
      <c r="AD20" s="2"/>
      <c r="AE20" s="2"/>
      <c r="AF20" s="2"/>
      <c r="AG20" s="2"/>
    </row>
    <row r="21" spans="1:33" ht="15">
      <c r="A21" s="35"/>
      <c r="B21" s="35"/>
      <c r="C21" s="35"/>
      <c r="D21" s="35"/>
      <c r="E21" s="35"/>
      <c r="F21" s="35"/>
      <c r="G21" s="35"/>
      <c r="H21" s="35"/>
      <c r="I21" s="35"/>
      <c r="J21" s="36"/>
      <c r="K21" s="36"/>
      <c r="L21" s="36"/>
      <c r="M21" s="36"/>
      <c r="N21" s="36"/>
      <c r="O21" s="36"/>
      <c r="P21" s="36"/>
      <c r="Q21" s="36"/>
      <c r="R21" s="36"/>
      <c r="S21" s="36"/>
      <c r="T21" s="36"/>
      <c r="U21" s="36"/>
      <c r="V21" s="36"/>
      <c r="W21" s="36"/>
      <c r="X21" s="36"/>
      <c r="Y21" s="36"/>
      <c r="Z21" s="36"/>
      <c r="AA21" s="36"/>
      <c r="AB21" s="36"/>
      <c r="AC21" s="36"/>
      <c r="AD21" s="2"/>
      <c r="AE21" s="2"/>
      <c r="AF21" s="2"/>
      <c r="AG21" s="2"/>
    </row>
    <row r="22" spans="1:33" ht="15">
      <c r="A22" s="35"/>
      <c r="B22" s="35"/>
      <c r="C22" s="35"/>
      <c r="D22" s="35"/>
      <c r="E22" s="35"/>
      <c r="F22" s="35"/>
      <c r="G22" s="35"/>
      <c r="H22" s="35"/>
      <c r="I22" s="35"/>
      <c r="J22" s="36"/>
      <c r="K22" s="36"/>
      <c r="L22" s="36"/>
      <c r="M22" s="36"/>
      <c r="N22" s="36"/>
      <c r="O22" s="36"/>
      <c r="P22" s="36"/>
      <c r="Q22" s="36"/>
      <c r="R22" s="36"/>
      <c r="S22" s="36"/>
      <c r="T22" s="36"/>
      <c r="U22" s="36"/>
      <c r="V22" s="36"/>
      <c r="W22" s="36"/>
      <c r="X22" s="36"/>
      <c r="Y22" s="36"/>
      <c r="Z22" s="36"/>
      <c r="AA22" s="36"/>
      <c r="AB22" s="36"/>
      <c r="AC22" s="36"/>
      <c r="AD22" s="2"/>
      <c r="AE22" s="2"/>
      <c r="AF22" s="2"/>
      <c r="AG22" s="2"/>
    </row>
    <row r="23" spans="1:33" ht="15">
      <c r="A23" s="35"/>
      <c r="B23" s="35"/>
      <c r="C23" s="35"/>
      <c r="D23" s="35"/>
      <c r="E23" s="35"/>
      <c r="F23" s="35"/>
      <c r="G23" s="35"/>
      <c r="H23" s="35"/>
      <c r="I23" s="35"/>
      <c r="J23" s="36"/>
      <c r="K23" s="36"/>
      <c r="L23" s="36"/>
      <c r="M23" s="36"/>
      <c r="N23" s="36"/>
      <c r="O23" s="36"/>
      <c r="P23" s="36"/>
      <c r="Q23" s="36"/>
      <c r="R23" s="36"/>
      <c r="S23" s="36"/>
      <c r="T23" s="36"/>
      <c r="U23" s="36"/>
      <c r="V23" s="36"/>
      <c r="W23" s="36"/>
      <c r="X23" s="36"/>
      <c r="Y23" s="36"/>
      <c r="Z23" s="36"/>
      <c r="AA23" s="36"/>
      <c r="AB23" s="36"/>
      <c r="AC23" s="36"/>
      <c r="AD23" s="2"/>
      <c r="AE23" s="2"/>
      <c r="AF23" s="2"/>
      <c r="AG23" s="2"/>
    </row>
    <row r="24" spans="1:33" ht="15">
      <c r="A24" s="35"/>
      <c r="B24" s="35"/>
      <c r="C24" s="35"/>
      <c r="D24" s="35"/>
      <c r="E24" s="35"/>
      <c r="F24" s="35"/>
      <c r="G24" s="35"/>
      <c r="H24" s="35"/>
      <c r="I24" s="35"/>
      <c r="J24" s="36"/>
      <c r="K24" s="36"/>
      <c r="L24" s="36"/>
      <c r="M24" s="36"/>
      <c r="N24" s="36"/>
      <c r="O24" s="36"/>
      <c r="P24" s="36"/>
      <c r="Q24" s="36"/>
      <c r="R24" s="36"/>
      <c r="S24" s="36"/>
      <c r="T24" s="36"/>
      <c r="U24" s="36"/>
      <c r="V24" s="36"/>
      <c r="W24" s="36"/>
      <c r="X24" s="36"/>
      <c r="Y24" s="36"/>
      <c r="Z24" s="36"/>
      <c r="AA24" s="36"/>
      <c r="AB24" s="36"/>
      <c r="AC24" s="36"/>
      <c r="AD24" s="2"/>
      <c r="AE24" s="2"/>
      <c r="AF24" s="2"/>
      <c r="AG24" s="2"/>
    </row>
    <row r="25" spans="1:33" ht="15">
      <c r="A25" s="35"/>
      <c r="B25" s="35"/>
      <c r="C25" s="35"/>
      <c r="D25" s="35"/>
      <c r="E25" s="35"/>
      <c r="F25" s="35"/>
      <c r="G25" s="35"/>
      <c r="H25" s="35"/>
      <c r="I25" s="35"/>
      <c r="J25" s="36"/>
      <c r="K25" s="36"/>
      <c r="L25" s="36"/>
      <c r="M25" s="36"/>
      <c r="N25" s="36"/>
      <c r="O25" s="36"/>
      <c r="P25" s="36"/>
      <c r="Q25" s="36"/>
      <c r="R25" s="36"/>
      <c r="S25" s="36"/>
      <c r="T25" s="36"/>
      <c r="U25" s="36"/>
      <c r="V25" s="36"/>
      <c r="W25" s="36"/>
      <c r="X25" s="36"/>
      <c r="Y25" s="36"/>
      <c r="Z25" s="36"/>
      <c r="AA25" s="36"/>
      <c r="AB25" s="36"/>
      <c r="AC25" s="36"/>
      <c r="AD25" s="2"/>
      <c r="AE25" s="2"/>
      <c r="AF25" s="2"/>
      <c r="AG25" s="2"/>
    </row>
    <row r="26" spans="1:33" ht="15">
      <c r="A26" s="35"/>
      <c r="B26" s="35"/>
      <c r="C26" s="35"/>
      <c r="D26" s="35"/>
      <c r="E26" s="35"/>
      <c r="F26" s="35"/>
      <c r="G26" s="35"/>
      <c r="H26" s="35"/>
      <c r="I26" s="35"/>
      <c r="J26" s="36"/>
      <c r="K26" s="36"/>
      <c r="L26" s="36"/>
      <c r="M26" s="36"/>
      <c r="N26" s="36"/>
      <c r="O26" s="36"/>
      <c r="P26" s="36"/>
      <c r="Q26" s="36"/>
      <c r="R26" s="36"/>
      <c r="S26" s="36"/>
      <c r="T26" s="36"/>
      <c r="U26" s="36"/>
      <c r="V26" s="36"/>
      <c r="W26" s="36"/>
      <c r="X26" s="36"/>
      <c r="Y26" s="36"/>
      <c r="Z26" s="36"/>
      <c r="AA26" s="36"/>
      <c r="AB26" s="36"/>
      <c r="AC26" s="36"/>
      <c r="AD26" s="2"/>
      <c r="AE26" s="2"/>
      <c r="AF26" s="2"/>
      <c r="AG26" s="2"/>
    </row>
    <row r="27" spans="1:33" ht="15">
      <c r="A27" s="35"/>
      <c r="B27" s="35"/>
      <c r="C27" s="35"/>
      <c r="D27" s="35"/>
      <c r="E27" s="35"/>
      <c r="F27" s="35"/>
      <c r="G27" s="35"/>
      <c r="H27" s="35"/>
      <c r="I27" s="35"/>
      <c r="J27" s="36"/>
      <c r="K27" s="36"/>
      <c r="L27" s="36"/>
      <c r="M27" s="36"/>
      <c r="N27" s="36"/>
      <c r="O27" s="36"/>
      <c r="P27" s="36"/>
      <c r="Q27" s="36"/>
      <c r="R27" s="36"/>
      <c r="S27" s="36"/>
      <c r="T27" s="36"/>
      <c r="U27" s="36"/>
      <c r="V27" s="36"/>
      <c r="W27" s="36"/>
      <c r="X27" s="36"/>
      <c r="Y27" s="36"/>
      <c r="Z27" s="36"/>
      <c r="AA27" s="36"/>
      <c r="AB27" s="36"/>
      <c r="AC27" s="36"/>
      <c r="AD27" s="2"/>
      <c r="AE27" s="2"/>
      <c r="AF27" s="2"/>
      <c r="AG27" s="2"/>
    </row>
    <row r="28" spans="1:33" ht="15">
      <c r="A28" s="35"/>
      <c r="B28" s="35"/>
      <c r="C28" s="35"/>
      <c r="D28" s="35"/>
      <c r="E28" s="35"/>
      <c r="F28" s="35"/>
      <c r="G28" s="35"/>
      <c r="H28" s="35"/>
      <c r="I28" s="35"/>
      <c r="J28" s="36"/>
      <c r="K28" s="36"/>
      <c r="L28" s="36"/>
      <c r="M28" s="36"/>
      <c r="N28" s="36"/>
      <c r="O28" s="36"/>
      <c r="P28" s="36"/>
      <c r="Q28" s="36"/>
      <c r="R28" s="36"/>
      <c r="S28" s="36"/>
      <c r="T28" s="36"/>
      <c r="U28" s="36"/>
      <c r="V28" s="36"/>
      <c r="W28" s="36"/>
      <c r="X28" s="36"/>
      <c r="Y28" s="36"/>
      <c r="Z28" s="36"/>
      <c r="AA28" s="36"/>
      <c r="AB28" s="36"/>
      <c r="AC28" s="36"/>
      <c r="AD28" s="2"/>
      <c r="AE28" s="2"/>
      <c r="AF28" s="2"/>
      <c r="AG28" s="2"/>
    </row>
    <row r="29" spans="1:33" ht="15">
      <c r="A29" s="35"/>
      <c r="B29" s="35"/>
      <c r="C29" s="35"/>
      <c r="D29" s="35"/>
      <c r="E29" s="35"/>
      <c r="F29" s="35"/>
      <c r="G29" s="35"/>
      <c r="H29" s="35"/>
      <c r="I29" s="35"/>
      <c r="J29" s="36"/>
      <c r="K29" s="36"/>
      <c r="L29" s="36"/>
      <c r="M29" s="36"/>
      <c r="N29" s="36"/>
      <c r="O29" s="36"/>
      <c r="P29" s="36"/>
      <c r="Q29" s="36"/>
      <c r="R29" s="36"/>
      <c r="S29" s="36"/>
      <c r="T29" s="36"/>
      <c r="U29" s="36"/>
      <c r="V29" s="36"/>
      <c r="W29" s="36"/>
      <c r="X29" s="36"/>
      <c r="Y29" s="36"/>
      <c r="Z29" s="36"/>
      <c r="AA29" s="36"/>
      <c r="AB29" s="36"/>
      <c r="AC29" s="36"/>
      <c r="AD29" s="2"/>
      <c r="AE29" s="2"/>
      <c r="AF29" s="2"/>
      <c r="AG29" s="2"/>
    </row>
    <row r="30" spans="1:33" ht="15">
      <c r="A30" s="35"/>
      <c r="B30" s="35"/>
      <c r="C30" s="35"/>
      <c r="D30" s="35"/>
      <c r="E30" s="35"/>
      <c r="F30" s="35"/>
      <c r="G30" s="35"/>
      <c r="H30" s="35"/>
      <c r="I30" s="35"/>
      <c r="J30" s="36"/>
      <c r="K30" s="36"/>
      <c r="L30" s="36"/>
      <c r="M30" s="36"/>
      <c r="N30" s="36"/>
      <c r="O30" s="36"/>
      <c r="P30" s="36"/>
      <c r="Q30" s="36"/>
      <c r="R30" s="36"/>
      <c r="S30" s="36"/>
      <c r="T30" s="36"/>
      <c r="U30" s="36"/>
      <c r="V30" s="36"/>
      <c r="W30" s="36"/>
      <c r="X30" s="36"/>
      <c r="Y30" s="36"/>
      <c r="Z30" s="36"/>
      <c r="AA30" s="36"/>
      <c r="AB30" s="36"/>
      <c r="AC30" s="36"/>
      <c r="AD30" s="2"/>
      <c r="AE30" s="2"/>
      <c r="AF30" s="2"/>
      <c r="AG30" s="2"/>
    </row>
    <row r="31" spans="1:33" ht="15">
      <c r="A31" s="35"/>
      <c r="B31" s="35"/>
      <c r="C31" s="35"/>
      <c r="D31" s="35"/>
      <c r="E31" s="35"/>
      <c r="F31" s="35"/>
      <c r="G31" s="35"/>
      <c r="H31" s="35"/>
      <c r="I31" s="35"/>
      <c r="J31" s="36"/>
      <c r="K31" s="36"/>
      <c r="L31" s="36"/>
      <c r="M31" s="36"/>
      <c r="N31" s="36"/>
      <c r="O31" s="36"/>
      <c r="P31" s="36"/>
      <c r="Q31" s="36"/>
      <c r="R31" s="36"/>
      <c r="S31" s="36"/>
      <c r="T31" s="36"/>
      <c r="U31" s="36"/>
      <c r="V31" s="36"/>
      <c r="W31" s="36"/>
      <c r="X31" s="36"/>
      <c r="Y31" s="36"/>
      <c r="Z31" s="36"/>
      <c r="AA31" s="36"/>
      <c r="AB31" s="36"/>
      <c r="AC31" s="36"/>
      <c r="AD31" s="2"/>
      <c r="AE31" s="2"/>
      <c r="AF31" s="2"/>
      <c r="AG31" s="2"/>
    </row>
    <row r="32" spans="1:33" ht="15">
      <c r="A32" s="35"/>
      <c r="B32" s="35"/>
      <c r="C32" s="35"/>
      <c r="D32" s="35"/>
      <c r="E32" s="35"/>
      <c r="F32" s="35"/>
      <c r="G32" s="35"/>
      <c r="H32" s="35"/>
      <c r="I32" s="35"/>
      <c r="J32" s="36"/>
      <c r="K32" s="36"/>
      <c r="L32" s="36"/>
      <c r="M32" s="36"/>
      <c r="N32" s="36"/>
      <c r="O32" s="36"/>
      <c r="P32" s="36"/>
      <c r="Q32" s="36"/>
      <c r="R32" s="36"/>
      <c r="S32" s="36"/>
      <c r="T32" s="36"/>
      <c r="U32" s="36"/>
      <c r="V32" s="36"/>
      <c r="W32" s="36"/>
      <c r="X32" s="36"/>
      <c r="Y32" s="36"/>
      <c r="Z32" s="36"/>
      <c r="AA32" s="36"/>
      <c r="AB32" s="36"/>
      <c r="AC32" s="36"/>
      <c r="AD32" s="2"/>
      <c r="AE32" s="2"/>
      <c r="AF32" s="2"/>
      <c r="AG32" s="2"/>
    </row>
    <row r="33" spans="1:33" ht="15">
      <c r="A33" s="35"/>
      <c r="B33" s="35"/>
      <c r="C33" s="35"/>
      <c r="D33" s="35"/>
      <c r="E33" s="35"/>
      <c r="F33" s="35"/>
      <c r="G33" s="35"/>
      <c r="H33" s="35"/>
      <c r="I33" s="35"/>
      <c r="J33" s="36"/>
      <c r="K33" s="36"/>
      <c r="L33" s="36"/>
      <c r="M33" s="36"/>
      <c r="N33" s="36"/>
      <c r="O33" s="36"/>
      <c r="P33" s="36"/>
      <c r="Q33" s="36"/>
      <c r="R33" s="36"/>
      <c r="S33" s="36"/>
      <c r="T33" s="36"/>
      <c r="U33" s="36"/>
      <c r="V33" s="36"/>
      <c r="W33" s="36"/>
      <c r="X33" s="36"/>
      <c r="Y33" s="36"/>
      <c r="Z33" s="36"/>
      <c r="AA33" s="36"/>
      <c r="AB33" s="36"/>
      <c r="AC33" s="36"/>
      <c r="AD33" s="2"/>
      <c r="AE33" s="2"/>
      <c r="AF33" s="2"/>
      <c r="AG33" s="2"/>
    </row>
    <row r="34" spans="1:33" ht="15">
      <c r="A34" s="35"/>
      <c r="B34" s="35"/>
      <c r="C34" s="35"/>
      <c r="D34" s="35"/>
      <c r="E34" s="35"/>
      <c r="F34" s="35"/>
      <c r="G34" s="35"/>
      <c r="H34" s="35"/>
      <c r="I34" s="35"/>
      <c r="J34" s="36"/>
      <c r="K34" s="36"/>
      <c r="L34" s="36"/>
      <c r="M34" s="36"/>
      <c r="N34" s="36"/>
      <c r="O34" s="36"/>
      <c r="P34" s="36"/>
      <c r="Q34" s="36"/>
      <c r="R34" s="36"/>
      <c r="S34" s="36"/>
      <c r="T34" s="36"/>
      <c r="U34" s="36"/>
      <c r="V34" s="36"/>
      <c r="W34" s="36"/>
      <c r="X34" s="36"/>
      <c r="Y34" s="36"/>
      <c r="Z34" s="36"/>
      <c r="AA34" s="36"/>
      <c r="AB34" s="36"/>
      <c r="AC34" s="36"/>
      <c r="AD34" s="2"/>
      <c r="AE34" s="2"/>
      <c r="AF34" s="2"/>
      <c r="AG34" s="2"/>
    </row>
    <row r="35" spans="1:33" ht="15">
      <c r="A35" s="35"/>
      <c r="B35" s="35"/>
      <c r="C35" s="35"/>
      <c r="D35" s="35"/>
      <c r="E35" s="35"/>
      <c r="F35" s="35"/>
      <c r="G35" s="35"/>
      <c r="H35" s="35"/>
      <c r="I35" s="35"/>
      <c r="J35" s="36"/>
      <c r="K35" s="36"/>
      <c r="L35" s="36"/>
      <c r="M35" s="36"/>
      <c r="N35" s="36"/>
      <c r="O35" s="36"/>
      <c r="P35" s="36"/>
      <c r="Q35" s="36"/>
      <c r="R35" s="36"/>
      <c r="S35" s="36"/>
      <c r="T35" s="36"/>
      <c r="U35" s="36"/>
      <c r="V35" s="36"/>
      <c r="W35" s="36"/>
      <c r="X35" s="36"/>
      <c r="Y35" s="36"/>
      <c r="Z35" s="36"/>
      <c r="AA35" s="36"/>
      <c r="AB35" s="36"/>
      <c r="AC35" s="36"/>
      <c r="AD35" s="2"/>
      <c r="AE35" s="2"/>
      <c r="AF35" s="2"/>
      <c r="AG35" s="2"/>
    </row>
    <row r="36" spans="1:33" ht="15">
      <c r="A36" s="35"/>
      <c r="B36" s="35"/>
      <c r="C36" s="35"/>
      <c r="D36" s="35"/>
      <c r="E36" s="35"/>
      <c r="F36" s="35"/>
      <c r="G36" s="35"/>
      <c r="H36" s="35"/>
      <c r="I36" s="35"/>
      <c r="J36" s="36"/>
      <c r="K36" s="36"/>
      <c r="L36" s="36"/>
      <c r="M36" s="36"/>
      <c r="N36" s="36"/>
      <c r="O36" s="36"/>
      <c r="P36" s="36"/>
      <c r="Q36" s="36"/>
      <c r="R36" s="36"/>
      <c r="S36" s="36"/>
      <c r="T36" s="36"/>
      <c r="U36" s="36"/>
      <c r="V36" s="36"/>
      <c r="W36" s="36"/>
      <c r="X36" s="36"/>
      <c r="Y36" s="36"/>
      <c r="Z36" s="36"/>
      <c r="AA36" s="36"/>
      <c r="AB36" s="36"/>
      <c r="AC36" s="36"/>
      <c r="AD36" s="2"/>
      <c r="AE36" s="2"/>
      <c r="AF36" s="2"/>
      <c r="AG36" s="2"/>
    </row>
    <row r="37" spans="1:33" ht="15">
      <c r="A37" s="35"/>
      <c r="B37" s="35"/>
      <c r="C37" s="35"/>
      <c r="D37" s="35"/>
      <c r="E37" s="35"/>
      <c r="F37" s="35"/>
      <c r="G37" s="35"/>
      <c r="H37" s="35"/>
      <c r="I37" s="35"/>
      <c r="J37" s="36"/>
      <c r="K37" s="36"/>
      <c r="L37" s="36"/>
      <c r="M37" s="36"/>
      <c r="N37" s="36"/>
      <c r="O37" s="36"/>
      <c r="P37" s="36"/>
      <c r="Q37" s="36"/>
      <c r="R37" s="36"/>
      <c r="S37" s="36"/>
      <c r="T37" s="36"/>
      <c r="U37" s="36"/>
      <c r="V37" s="36"/>
      <c r="W37" s="36"/>
      <c r="X37" s="36"/>
      <c r="Y37" s="36"/>
      <c r="Z37" s="36"/>
      <c r="AA37" s="36"/>
      <c r="AB37" s="36"/>
      <c r="AC37" s="36"/>
      <c r="AD37" s="2"/>
      <c r="AE37" s="2"/>
      <c r="AF37" s="2"/>
      <c r="AG37" s="2"/>
    </row>
    <row r="38" spans="1:33" ht="15">
      <c r="A38" s="35"/>
      <c r="B38" s="35"/>
      <c r="C38" s="35"/>
      <c r="D38" s="35"/>
      <c r="E38" s="35"/>
      <c r="F38" s="35"/>
      <c r="G38" s="35"/>
      <c r="H38" s="35"/>
      <c r="I38" s="35"/>
      <c r="J38" s="36"/>
      <c r="K38" s="36"/>
      <c r="L38" s="36"/>
      <c r="M38" s="36"/>
      <c r="N38" s="36"/>
      <c r="O38" s="36"/>
      <c r="P38" s="36"/>
      <c r="Q38" s="36"/>
      <c r="R38" s="36"/>
      <c r="S38" s="36"/>
      <c r="T38" s="36"/>
      <c r="U38" s="36"/>
      <c r="V38" s="36"/>
      <c r="W38" s="36"/>
      <c r="X38" s="36"/>
      <c r="Y38" s="36"/>
      <c r="Z38" s="36"/>
      <c r="AA38" s="36"/>
      <c r="AB38" s="36"/>
      <c r="AC38" s="36"/>
      <c r="AD38" s="2"/>
      <c r="AE38" s="2"/>
      <c r="AF38" s="2"/>
      <c r="AG38" s="2"/>
    </row>
    <row r="39" spans="1:33" ht="15">
      <c r="A39" s="35"/>
      <c r="B39" s="35"/>
      <c r="C39" s="35"/>
      <c r="D39" s="35"/>
      <c r="E39" s="35"/>
      <c r="F39" s="35"/>
      <c r="G39" s="35"/>
      <c r="H39" s="35"/>
      <c r="I39" s="35"/>
      <c r="J39" s="36"/>
      <c r="K39" s="36"/>
      <c r="L39" s="36"/>
      <c r="M39" s="36"/>
      <c r="N39" s="36"/>
      <c r="O39" s="36"/>
      <c r="P39" s="36"/>
      <c r="Q39" s="36"/>
      <c r="R39" s="36"/>
      <c r="S39" s="36"/>
      <c r="T39" s="36"/>
      <c r="U39" s="36"/>
      <c r="V39" s="36"/>
      <c r="W39" s="36"/>
      <c r="X39" s="36"/>
      <c r="Y39" s="36"/>
      <c r="Z39" s="36"/>
      <c r="AA39" s="36"/>
      <c r="AB39" s="36"/>
      <c r="AC39" s="36"/>
      <c r="AD39" s="2"/>
      <c r="AE39" s="2"/>
      <c r="AF39" s="2"/>
      <c r="AG39" s="2"/>
    </row>
    <row r="40" spans="1:33" ht="15">
      <c r="A40" s="35"/>
      <c r="B40" s="35"/>
      <c r="C40" s="35"/>
      <c r="D40" s="35"/>
      <c r="E40" s="35"/>
      <c r="F40" s="35"/>
      <c r="G40" s="35"/>
      <c r="H40" s="35"/>
      <c r="I40" s="35"/>
      <c r="J40" s="36"/>
      <c r="K40" s="36"/>
      <c r="L40" s="36"/>
      <c r="M40" s="36"/>
      <c r="N40" s="36"/>
      <c r="O40" s="36"/>
      <c r="P40" s="36"/>
      <c r="Q40" s="36"/>
      <c r="R40" s="36"/>
      <c r="S40" s="36"/>
      <c r="T40" s="36"/>
      <c r="U40" s="36"/>
      <c r="V40" s="36"/>
      <c r="W40" s="36"/>
      <c r="X40" s="36"/>
      <c r="Y40" s="36"/>
      <c r="Z40" s="36"/>
      <c r="AA40" s="36"/>
      <c r="AB40" s="36"/>
      <c r="AC40" s="36"/>
      <c r="AD40" s="2"/>
      <c r="AE40" s="2"/>
      <c r="AF40" s="2"/>
      <c r="AG40" s="2"/>
    </row>
    <row r="41" spans="1:33" ht="15">
      <c r="A41" s="35"/>
      <c r="B41" s="35"/>
      <c r="C41" s="35"/>
      <c r="D41" s="35"/>
      <c r="E41" s="35"/>
      <c r="F41" s="35"/>
      <c r="G41" s="35"/>
      <c r="H41" s="35"/>
      <c r="I41" s="35"/>
      <c r="J41" s="36"/>
      <c r="K41" s="36"/>
      <c r="L41" s="36"/>
      <c r="M41" s="36"/>
      <c r="N41" s="36"/>
      <c r="O41" s="36"/>
      <c r="P41" s="36"/>
      <c r="Q41" s="36"/>
      <c r="R41" s="36"/>
      <c r="S41" s="36"/>
      <c r="T41" s="36"/>
      <c r="U41" s="36"/>
      <c r="V41" s="36"/>
      <c r="W41" s="36"/>
      <c r="X41" s="36"/>
      <c r="Y41" s="36"/>
      <c r="Z41" s="36"/>
      <c r="AA41" s="36"/>
      <c r="AB41" s="36"/>
      <c r="AC41" s="36"/>
      <c r="AD41" s="2"/>
      <c r="AE41" s="2"/>
      <c r="AF41" s="2"/>
      <c r="AG41" s="2"/>
    </row>
    <row r="42" spans="1:33" ht="15">
      <c r="A42" s="35"/>
      <c r="B42" s="35"/>
      <c r="C42" s="35"/>
      <c r="D42" s="35"/>
      <c r="E42" s="35"/>
      <c r="F42" s="35"/>
      <c r="G42" s="35"/>
      <c r="H42" s="35"/>
      <c r="I42" s="35"/>
      <c r="J42" s="36"/>
      <c r="K42" s="36"/>
      <c r="L42" s="36"/>
      <c r="M42" s="36"/>
      <c r="N42" s="36"/>
      <c r="O42" s="36"/>
      <c r="P42" s="36"/>
      <c r="Q42" s="36"/>
      <c r="R42" s="36"/>
      <c r="S42" s="36"/>
      <c r="T42" s="36"/>
      <c r="U42" s="36"/>
      <c r="V42" s="36"/>
      <c r="W42" s="36"/>
      <c r="X42" s="36"/>
      <c r="Y42" s="36"/>
      <c r="Z42" s="36"/>
      <c r="AA42" s="36"/>
      <c r="AB42" s="36"/>
      <c r="AC42" s="36"/>
      <c r="AD42" s="2"/>
      <c r="AE42" s="2"/>
      <c r="AF42" s="2"/>
      <c r="AG42" s="2"/>
    </row>
    <row r="43" spans="1:33" ht="15">
      <c r="A43" s="35"/>
      <c r="B43" s="35"/>
      <c r="C43" s="35"/>
      <c r="D43" s="35"/>
      <c r="E43" s="35"/>
      <c r="F43" s="35"/>
      <c r="G43" s="35"/>
      <c r="H43" s="35"/>
      <c r="I43" s="35"/>
      <c r="J43" s="36"/>
      <c r="K43" s="36"/>
      <c r="L43" s="36"/>
      <c r="M43" s="36"/>
      <c r="N43" s="36"/>
      <c r="O43" s="36"/>
      <c r="P43" s="36"/>
      <c r="Q43" s="36"/>
      <c r="R43" s="36"/>
      <c r="S43" s="36"/>
      <c r="T43" s="36"/>
      <c r="U43" s="36"/>
      <c r="V43" s="36"/>
      <c r="W43" s="36"/>
      <c r="X43" s="36"/>
      <c r="Y43" s="36"/>
      <c r="Z43" s="36"/>
      <c r="AA43" s="36"/>
      <c r="AB43" s="36"/>
      <c r="AC43" s="36"/>
      <c r="AD43" s="2"/>
      <c r="AE43" s="2"/>
      <c r="AF43" s="2"/>
      <c r="AG43" s="2"/>
    </row>
    <row r="44" spans="1:33" ht="15">
      <c r="A44" s="35"/>
      <c r="B44" s="35"/>
      <c r="C44" s="35"/>
      <c r="D44" s="35"/>
      <c r="E44" s="35"/>
      <c r="F44" s="35"/>
      <c r="G44" s="35"/>
      <c r="H44" s="35"/>
      <c r="I44" s="35"/>
      <c r="J44" s="36"/>
      <c r="K44" s="36"/>
      <c r="L44" s="36"/>
      <c r="M44" s="36"/>
      <c r="N44" s="36"/>
      <c r="O44" s="36"/>
      <c r="P44" s="36"/>
      <c r="Q44" s="36"/>
      <c r="R44" s="36"/>
      <c r="S44" s="36"/>
      <c r="T44" s="36"/>
      <c r="U44" s="36"/>
      <c r="V44" s="36"/>
      <c r="W44" s="36"/>
      <c r="X44" s="36"/>
      <c r="Y44" s="36"/>
      <c r="Z44" s="36"/>
      <c r="AA44" s="36"/>
      <c r="AB44" s="36"/>
      <c r="AC44" s="36"/>
      <c r="AD44" s="2"/>
      <c r="AE44" s="2"/>
      <c r="AF44" s="2"/>
      <c r="AG44" s="2"/>
    </row>
    <row r="45" spans="1:33" ht="15">
      <c r="A45" s="35"/>
      <c r="B45" s="35"/>
      <c r="C45" s="35"/>
      <c r="D45" s="35"/>
      <c r="E45" s="35"/>
      <c r="F45" s="35"/>
      <c r="G45" s="35"/>
      <c r="H45" s="35"/>
      <c r="I45" s="35"/>
      <c r="J45" s="36"/>
      <c r="K45" s="36"/>
      <c r="L45" s="36"/>
      <c r="M45" s="36"/>
      <c r="N45" s="36"/>
      <c r="O45" s="36"/>
      <c r="P45" s="36"/>
      <c r="Q45" s="36"/>
      <c r="R45" s="36"/>
      <c r="S45" s="36"/>
      <c r="T45" s="36"/>
      <c r="U45" s="36"/>
      <c r="V45" s="36"/>
      <c r="W45" s="36"/>
      <c r="X45" s="36"/>
      <c r="Y45" s="36"/>
      <c r="Z45" s="36"/>
      <c r="AA45" s="36"/>
      <c r="AB45" s="36"/>
      <c r="AC45" s="36"/>
      <c r="AD45" s="2"/>
      <c r="AE45" s="2"/>
      <c r="AF45" s="2"/>
      <c r="AG45" s="2"/>
    </row>
    <row r="46" spans="1:33" ht="15">
      <c r="A46" s="35"/>
      <c r="B46" s="35"/>
      <c r="C46" s="35"/>
      <c r="D46" s="35"/>
      <c r="E46" s="35"/>
      <c r="F46" s="35"/>
      <c r="G46" s="35"/>
      <c r="H46" s="35"/>
      <c r="I46" s="35"/>
      <c r="J46" s="36"/>
      <c r="K46" s="36"/>
      <c r="L46" s="36"/>
      <c r="M46" s="36"/>
      <c r="N46" s="36"/>
      <c r="O46" s="36"/>
      <c r="P46" s="36"/>
      <c r="Q46" s="36"/>
      <c r="R46" s="36"/>
      <c r="S46" s="36"/>
      <c r="T46" s="36"/>
      <c r="U46" s="36"/>
      <c r="V46" s="36"/>
      <c r="W46" s="36"/>
      <c r="X46" s="36"/>
      <c r="Y46" s="36"/>
      <c r="Z46" s="36"/>
      <c r="AA46" s="36"/>
      <c r="AB46" s="36"/>
      <c r="AC46" s="36"/>
      <c r="AD46" s="2"/>
      <c r="AE46" s="2"/>
      <c r="AF46" s="2"/>
      <c r="AG46" s="2"/>
    </row>
    <row r="47" spans="1:33" ht="15">
      <c r="A47" s="35"/>
      <c r="B47" s="35"/>
      <c r="C47" s="35"/>
      <c r="D47" s="35"/>
      <c r="E47" s="35"/>
      <c r="F47" s="35"/>
      <c r="G47" s="35"/>
      <c r="H47" s="35"/>
      <c r="I47" s="35"/>
      <c r="J47" s="36"/>
      <c r="K47" s="36"/>
      <c r="L47" s="36"/>
      <c r="M47" s="36"/>
      <c r="N47" s="36"/>
      <c r="O47" s="36"/>
      <c r="P47" s="36"/>
      <c r="Q47" s="36"/>
      <c r="R47" s="36"/>
      <c r="S47" s="36"/>
      <c r="T47" s="36"/>
      <c r="U47" s="36"/>
      <c r="V47" s="36"/>
      <c r="W47" s="36"/>
      <c r="X47" s="36"/>
      <c r="Y47" s="36"/>
      <c r="Z47" s="36"/>
      <c r="AA47" s="36"/>
      <c r="AB47" s="36"/>
      <c r="AC47" s="36"/>
      <c r="AD47" s="2"/>
      <c r="AE47" s="2"/>
      <c r="AF47" s="2"/>
      <c r="AG47" s="2"/>
    </row>
    <row r="48" spans="1:33" ht="15">
      <c r="A48" s="35"/>
      <c r="B48" s="35"/>
      <c r="C48" s="35"/>
      <c r="D48" s="35"/>
      <c r="E48" s="35"/>
      <c r="F48" s="35"/>
      <c r="G48" s="35"/>
      <c r="H48" s="35"/>
      <c r="I48" s="35"/>
      <c r="J48" s="36"/>
      <c r="K48" s="36"/>
      <c r="L48" s="36"/>
      <c r="M48" s="36"/>
      <c r="N48" s="36"/>
      <c r="O48" s="36"/>
      <c r="P48" s="36"/>
      <c r="Q48" s="36"/>
      <c r="R48" s="36"/>
      <c r="S48" s="36"/>
      <c r="T48" s="36"/>
      <c r="U48" s="36"/>
      <c r="V48" s="36"/>
      <c r="W48" s="36"/>
      <c r="X48" s="36"/>
      <c r="Y48" s="36"/>
      <c r="Z48" s="36"/>
      <c r="AA48" s="36"/>
      <c r="AB48" s="36"/>
      <c r="AC48" s="36"/>
      <c r="AD48" s="2"/>
      <c r="AE48" s="2"/>
      <c r="AF48" s="2"/>
      <c r="AG48" s="2"/>
    </row>
    <row r="49" spans="1:33" ht="15">
      <c r="A49" s="35"/>
      <c r="B49" s="35"/>
      <c r="C49" s="35"/>
      <c r="D49" s="35"/>
      <c r="E49" s="35"/>
      <c r="F49" s="35"/>
      <c r="G49" s="35"/>
      <c r="H49" s="35"/>
      <c r="I49" s="35"/>
      <c r="J49" s="36"/>
      <c r="K49" s="36"/>
      <c r="L49" s="36"/>
      <c r="M49" s="36"/>
      <c r="N49" s="36"/>
      <c r="O49" s="36"/>
      <c r="P49" s="36"/>
      <c r="Q49" s="36"/>
      <c r="R49" s="36"/>
      <c r="S49" s="36"/>
      <c r="T49" s="36"/>
      <c r="U49" s="36"/>
      <c r="V49" s="36"/>
      <c r="W49" s="36"/>
      <c r="X49" s="36"/>
      <c r="Y49" s="36"/>
      <c r="Z49" s="36"/>
      <c r="AA49" s="36"/>
      <c r="AB49" s="36"/>
      <c r="AC49" s="36"/>
      <c r="AD49" s="2"/>
      <c r="AE49" s="2"/>
      <c r="AF49" s="2"/>
      <c r="AG49" s="2"/>
    </row>
    <row r="50" spans="1:33" ht="15">
      <c r="A50" s="35"/>
      <c r="B50" s="35"/>
      <c r="C50" s="35"/>
      <c r="D50" s="35"/>
      <c r="E50" s="35"/>
      <c r="F50" s="35"/>
      <c r="G50" s="35"/>
      <c r="H50" s="35"/>
      <c r="I50" s="35"/>
      <c r="J50" s="36"/>
      <c r="K50" s="36"/>
      <c r="L50" s="36"/>
      <c r="M50" s="36"/>
      <c r="N50" s="36"/>
      <c r="O50" s="36"/>
      <c r="P50" s="36"/>
      <c r="Q50" s="36"/>
      <c r="R50" s="36"/>
      <c r="S50" s="36"/>
      <c r="T50" s="36"/>
      <c r="U50" s="36"/>
      <c r="V50" s="36"/>
      <c r="W50" s="36"/>
      <c r="X50" s="36"/>
      <c r="Y50" s="36"/>
      <c r="Z50" s="36"/>
      <c r="AA50" s="36"/>
      <c r="AB50" s="36"/>
      <c r="AC50" s="36"/>
      <c r="AD50" s="2"/>
      <c r="AE50" s="2"/>
      <c r="AF50" s="2"/>
      <c r="AG50" s="2"/>
    </row>
    <row r="51" spans="1:33" ht="15">
      <c r="A51" s="35"/>
      <c r="B51" s="35"/>
      <c r="C51" s="35"/>
      <c r="D51" s="35"/>
      <c r="E51" s="35"/>
      <c r="F51" s="35"/>
      <c r="G51" s="35"/>
      <c r="H51" s="35"/>
      <c r="I51" s="35"/>
      <c r="J51" s="36"/>
      <c r="K51" s="36"/>
      <c r="L51" s="36"/>
      <c r="M51" s="36"/>
      <c r="N51" s="36"/>
      <c r="O51" s="36"/>
      <c r="P51" s="36"/>
      <c r="Q51" s="36"/>
      <c r="R51" s="36"/>
      <c r="S51" s="36"/>
      <c r="T51" s="36"/>
      <c r="U51" s="36"/>
      <c r="V51" s="36"/>
      <c r="W51" s="36"/>
      <c r="X51" s="36"/>
      <c r="Y51" s="36"/>
      <c r="Z51" s="36"/>
      <c r="AA51" s="36"/>
      <c r="AB51" s="36"/>
      <c r="AC51" s="36"/>
      <c r="AD51" s="2"/>
      <c r="AE51" s="2"/>
      <c r="AF51" s="2"/>
      <c r="AG51" s="2"/>
    </row>
    <row r="52" spans="1:33" ht="15">
      <c r="A52" s="35"/>
      <c r="B52" s="35"/>
      <c r="C52" s="35"/>
      <c r="D52" s="35"/>
      <c r="E52" s="35"/>
      <c r="F52" s="35"/>
      <c r="G52" s="35"/>
      <c r="H52" s="35"/>
      <c r="I52" s="35"/>
      <c r="J52" s="36"/>
      <c r="K52" s="36"/>
      <c r="L52" s="36"/>
      <c r="M52" s="36"/>
      <c r="N52" s="36"/>
      <c r="O52" s="36"/>
      <c r="P52" s="36"/>
      <c r="Q52" s="36"/>
      <c r="R52" s="36"/>
      <c r="S52" s="36"/>
      <c r="T52" s="36"/>
      <c r="U52" s="36"/>
      <c r="V52" s="36"/>
      <c r="W52" s="36"/>
      <c r="X52" s="36"/>
      <c r="Y52" s="36"/>
      <c r="Z52" s="36"/>
      <c r="AA52" s="36"/>
      <c r="AB52" s="36"/>
      <c r="AC52" s="36"/>
      <c r="AD52" s="2"/>
      <c r="AE52" s="2"/>
      <c r="AF52" s="2"/>
      <c r="AG52" s="2"/>
    </row>
    <row r="53" spans="1:33" ht="15">
      <c r="A53" s="35"/>
      <c r="B53" s="35"/>
      <c r="C53" s="35"/>
      <c r="D53" s="35"/>
      <c r="E53" s="35"/>
      <c r="F53" s="35"/>
      <c r="G53" s="35"/>
      <c r="H53" s="35"/>
      <c r="I53" s="35"/>
      <c r="J53" s="36"/>
      <c r="K53" s="36"/>
      <c r="L53" s="36"/>
      <c r="M53" s="36"/>
      <c r="N53" s="36"/>
      <c r="O53" s="36"/>
      <c r="P53" s="36"/>
      <c r="Q53" s="36"/>
      <c r="R53" s="36"/>
      <c r="S53" s="36"/>
      <c r="T53" s="36"/>
      <c r="U53" s="36"/>
      <c r="V53" s="36"/>
      <c r="W53" s="36"/>
      <c r="X53" s="36"/>
      <c r="Y53" s="36"/>
      <c r="Z53" s="36"/>
      <c r="AA53" s="36"/>
      <c r="AB53" s="36"/>
      <c r="AC53" s="36"/>
      <c r="AD53" s="2"/>
      <c r="AE53" s="2"/>
      <c r="AF53" s="2"/>
      <c r="AG53" s="2"/>
    </row>
    <row r="54" spans="1:33" ht="15">
      <c r="A54" s="35"/>
      <c r="B54" s="35"/>
      <c r="C54" s="35"/>
      <c r="D54" s="35"/>
      <c r="E54" s="35"/>
      <c r="F54" s="35"/>
      <c r="G54" s="35"/>
      <c r="H54" s="35"/>
      <c r="I54" s="35"/>
      <c r="J54" s="36"/>
      <c r="K54" s="36"/>
      <c r="L54" s="36"/>
      <c r="M54" s="36"/>
      <c r="N54" s="36"/>
      <c r="O54" s="36"/>
      <c r="P54" s="36"/>
      <c r="Q54" s="36"/>
      <c r="R54" s="36"/>
      <c r="S54" s="36"/>
      <c r="T54" s="36"/>
      <c r="U54" s="36"/>
      <c r="V54" s="36"/>
      <c r="W54" s="36"/>
      <c r="X54" s="36"/>
      <c r="Y54" s="36"/>
      <c r="Z54" s="36"/>
      <c r="AA54" s="36"/>
      <c r="AB54" s="36"/>
      <c r="AC54" s="36"/>
      <c r="AD54" s="2"/>
      <c r="AE54" s="2"/>
      <c r="AF54" s="2"/>
      <c r="AG54" s="2"/>
    </row>
    <row r="55" spans="1:33" ht="15">
      <c r="A55" s="35"/>
      <c r="B55" s="35"/>
      <c r="C55" s="35"/>
      <c r="D55" s="35"/>
      <c r="E55" s="35"/>
      <c r="F55" s="35"/>
      <c r="G55" s="35"/>
      <c r="H55" s="35"/>
      <c r="I55" s="35"/>
      <c r="J55" s="36"/>
      <c r="K55" s="36"/>
      <c r="L55" s="36"/>
      <c r="M55" s="36"/>
      <c r="N55" s="36"/>
      <c r="O55" s="36"/>
      <c r="P55" s="36"/>
      <c r="Q55" s="36"/>
      <c r="R55" s="36"/>
      <c r="S55" s="36"/>
      <c r="T55" s="36"/>
      <c r="U55" s="36"/>
      <c r="V55" s="36"/>
      <c r="W55" s="36"/>
      <c r="X55" s="36"/>
      <c r="Y55" s="36"/>
      <c r="Z55" s="36"/>
      <c r="AA55" s="36"/>
      <c r="AB55" s="36"/>
      <c r="AC55" s="36"/>
      <c r="AD55" s="2"/>
      <c r="AE55" s="2"/>
      <c r="AF55" s="2"/>
      <c r="AG55" s="2"/>
    </row>
    <row r="56" spans="1:33" ht="15">
      <c r="A56" s="35"/>
      <c r="B56" s="35"/>
      <c r="C56" s="35"/>
      <c r="D56" s="35"/>
      <c r="E56" s="35"/>
      <c r="F56" s="35"/>
      <c r="G56" s="35"/>
      <c r="H56" s="35"/>
      <c r="I56" s="35"/>
      <c r="J56" s="36"/>
      <c r="K56" s="36"/>
      <c r="L56" s="36"/>
      <c r="M56" s="36"/>
      <c r="N56" s="36"/>
      <c r="O56" s="36"/>
      <c r="P56" s="36"/>
      <c r="Q56" s="36"/>
      <c r="R56" s="36"/>
      <c r="S56" s="36"/>
      <c r="T56" s="36"/>
      <c r="U56" s="36"/>
      <c r="V56" s="36"/>
      <c r="W56" s="36"/>
      <c r="X56" s="36"/>
      <c r="Y56" s="36"/>
      <c r="Z56" s="36"/>
      <c r="AA56" s="36"/>
      <c r="AB56" s="36"/>
      <c r="AC56" s="36"/>
      <c r="AD56" s="2"/>
      <c r="AE56" s="2"/>
      <c r="AF56" s="2"/>
      <c r="AG56" s="2"/>
    </row>
    <row r="57" spans="1:33" ht="15">
      <c r="A57" s="35"/>
      <c r="B57" s="35"/>
      <c r="C57" s="35"/>
      <c r="D57" s="35"/>
      <c r="E57" s="35"/>
      <c r="F57" s="35"/>
      <c r="G57" s="35"/>
      <c r="H57" s="35"/>
      <c r="I57" s="35"/>
      <c r="J57" s="36"/>
      <c r="K57" s="36"/>
      <c r="L57" s="36"/>
      <c r="M57" s="36"/>
      <c r="N57" s="36"/>
      <c r="O57" s="36"/>
      <c r="P57" s="36"/>
      <c r="Q57" s="36"/>
      <c r="R57" s="36"/>
      <c r="S57" s="36"/>
      <c r="T57" s="36"/>
      <c r="U57" s="36"/>
      <c r="V57" s="36"/>
      <c r="W57" s="36"/>
      <c r="X57" s="36"/>
      <c r="Y57" s="36"/>
      <c r="Z57" s="36"/>
      <c r="AA57" s="36"/>
      <c r="AB57" s="36"/>
      <c r="AC57" s="36"/>
      <c r="AD57" s="2"/>
      <c r="AE57" s="2"/>
      <c r="AF57" s="2"/>
      <c r="AG57" s="2"/>
    </row>
    <row r="58" spans="1:33" ht="15">
      <c r="A58" s="35"/>
      <c r="B58" s="35"/>
      <c r="C58" s="35"/>
      <c r="D58" s="35"/>
      <c r="E58" s="35"/>
      <c r="F58" s="35"/>
      <c r="G58" s="35"/>
      <c r="H58" s="35"/>
      <c r="I58" s="35"/>
      <c r="J58" s="36"/>
      <c r="K58" s="36"/>
      <c r="L58" s="36"/>
      <c r="M58" s="36"/>
      <c r="N58" s="36"/>
      <c r="O58" s="36"/>
      <c r="P58" s="36"/>
      <c r="Q58" s="36"/>
      <c r="R58" s="36"/>
      <c r="S58" s="36"/>
      <c r="T58" s="36"/>
      <c r="U58" s="36"/>
      <c r="V58" s="36"/>
      <c r="W58" s="36"/>
      <c r="X58" s="36"/>
      <c r="Y58" s="36"/>
      <c r="Z58" s="36"/>
      <c r="AA58" s="36"/>
      <c r="AB58" s="36"/>
      <c r="AC58" s="36"/>
      <c r="AD58" s="2"/>
      <c r="AE58" s="2"/>
      <c r="AF58" s="2"/>
      <c r="AG58" s="2"/>
    </row>
    <row r="59" spans="1:33" ht="15">
      <c r="A59" s="35"/>
      <c r="B59" s="35"/>
      <c r="C59" s="35"/>
      <c r="D59" s="35"/>
      <c r="E59" s="35"/>
      <c r="F59" s="35"/>
      <c r="G59" s="35"/>
      <c r="H59" s="35"/>
      <c r="I59" s="35"/>
      <c r="J59" s="36"/>
      <c r="K59" s="36"/>
      <c r="L59" s="36"/>
      <c r="M59" s="36"/>
      <c r="N59" s="36"/>
      <c r="O59" s="36"/>
      <c r="P59" s="36"/>
      <c r="Q59" s="36"/>
      <c r="R59" s="36"/>
      <c r="S59" s="36"/>
      <c r="T59" s="36"/>
      <c r="U59" s="36"/>
      <c r="V59" s="36"/>
      <c r="W59" s="36"/>
      <c r="X59" s="36"/>
      <c r="Y59" s="36"/>
      <c r="Z59" s="36"/>
      <c r="AA59" s="36"/>
      <c r="AB59" s="36"/>
      <c r="AC59" s="36"/>
      <c r="AD59" s="2"/>
      <c r="AE59" s="2"/>
      <c r="AF59" s="2"/>
      <c r="AG59" s="2"/>
    </row>
    <row r="60" spans="1:33" ht="15">
      <c r="A60" s="35"/>
      <c r="B60" s="35"/>
      <c r="C60" s="35"/>
      <c r="D60" s="35"/>
      <c r="E60" s="35"/>
      <c r="F60" s="35"/>
      <c r="G60" s="35"/>
      <c r="H60" s="35"/>
      <c r="I60" s="35"/>
      <c r="J60" s="36"/>
      <c r="K60" s="36"/>
      <c r="L60" s="36"/>
      <c r="M60" s="36"/>
      <c r="N60" s="36"/>
      <c r="O60" s="36"/>
      <c r="P60" s="36"/>
      <c r="Q60" s="36"/>
      <c r="R60" s="36"/>
      <c r="S60" s="36"/>
      <c r="T60" s="36"/>
      <c r="U60" s="36"/>
      <c r="V60" s="36"/>
      <c r="W60" s="36"/>
      <c r="X60" s="36"/>
      <c r="Y60" s="36"/>
      <c r="Z60" s="36"/>
      <c r="AA60" s="36"/>
      <c r="AB60" s="36"/>
      <c r="AC60" s="36"/>
      <c r="AD60" s="2"/>
      <c r="AE60" s="2"/>
      <c r="AF60" s="2"/>
      <c r="AG60" s="2"/>
    </row>
    <row r="61" spans="1:33" ht="15">
      <c r="A61" s="35"/>
      <c r="B61" s="35"/>
      <c r="C61" s="35"/>
      <c r="D61" s="35"/>
      <c r="E61" s="35"/>
      <c r="F61" s="35"/>
      <c r="G61" s="35"/>
      <c r="H61" s="35"/>
      <c r="I61" s="35"/>
      <c r="J61" s="36"/>
      <c r="K61" s="36"/>
      <c r="L61" s="36"/>
      <c r="M61" s="36"/>
      <c r="N61" s="36"/>
      <c r="O61" s="36"/>
      <c r="P61" s="36"/>
      <c r="Q61" s="36"/>
      <c r="R61" s="36"/>
      <c r="S61" s="36"/>
      <c r="T61" s="36"/>
      <c r="U61" s="36"/>
      <c r="V61" s="36"/>
      <c r="W61" s="36"/>
      <c r="X61" s="36"/>
      <c r="Y61" s="36"/>
      <c r="Z61" s="36"/>
      <c r="AA61" s="36"/>
      <c r="AB61" s="36"/>
      <c r="AC61" s="36"/>
      <c r="AD61" s="2"/>
      <c r="AE61" s="2"/>
      <c r="AF61" s="2"/>
      <c r="AG61" s="2"/>
    </row>
    <row r="62" spans="1:33" ht="15">
      <c r="A62" s="35"/>
      <c r="B62" s="35"/>
      <c r="C62" s="35"/>
      <c r="D62" s="35"/>
      <c r="E62" s="35"/>
      <c r="F62" s="35"/>
      <c r="G62" s="35"/>
      <c r="H62" s="35"/>
      <c r="I62" s="35"/>
      <c r="J62" s="36"/>
      <c r="K62" s="36"/>
      <c r="L62" s="36"/>
      <c r="M62" s="36"/>
      <c r="N62" s="36"/>
      <c r="O62" s="36"/>
      <c r="P62" s="36"/>
      <c r="Q62" s="36"/>
      <c r="R62" s="36"/>
      <c r="S62" s="36"/>
      <c r="T62" s="36"/>
      <c r="U62" s="36"/>
      <c r="V62" s="36"/>
      <c r="W62" s="36"/>
      <c r="X62" s="36"/>
      <c r="Y62" s="36"/>
      <c r="Z62" s="36"/>
      <c r="AA62" s="36"/>
      <c r="AB62" s="36"/>
      <c r="AC62" s="36"/>
      <c r="AD62" s="2"/>
      <c r="AE62" s="2"/>
      <c r="AF62" s="2"/>
      <c r="AG62" s="2"/>
    </row>
    <row r="63" spans="1:33" ht="15">
      <c r="A63" s="35"/>
      <c r="B63" s="35"/>
      <c r="C63" s="35"/>
      <c r="D63" s="35"/>
      <c r="E63" s="35"/>
      <c r="F63" s="35"/>
      <c r="G63" s="35"/>
      <c r="H63" s="35"/>
      <c r="I63" s="35"/>
      <c r="J63" s="36"/>
      <c r="K63" s="36"/>
      <c r="L63" s="36"/>
      <c r="M63" s="36"/>
      <c r="N63" s="36"/>
      <c r="O63" s="36"/>
      <c r="P63" s="36"/>
      <c r="Q63" s="36"/>
      <c r="R63" s="36"/>
      <c r="S63" s="36"/>
      <c r="T63" s="36"/>
      <c r="U63" s="36"/>
      <c r="V63" s="36"/>
      <c r="W63" s="36"/>
      <c r="X63" s="36"/>
      <c r="Y63" s="36"/>
      <c r="Z63" s="36"/>
      <c r="AA63" s="36"/>
      <c r="AB63" s="36"/>
      <c r="AC63" s="36"/>
      <c r="AD63" s="2"/>
      <c r="AE63" s="2"/>
      <c r="AF63" s="2"/>
      <c r="AG63" s="2"/>
    </row>
    <row r="64" spans="1:33" ht="15">
      <c r="A64" s="35"/>
      <c r="B64" s="35"/>
      <c r="C64" s="35"/>
      <c r="D64" s="35"/>
      <c r="E64" s="35"/>
      <c r="F64" s="35"/>
      <c r="G64" s="35"/>
      <c r="H64" s="35"/>
      <c r="I64" s="35"/>
      <c r="J64" s="36"/>
      <c r="K64" s="36"/>
      <c r="L64" s="36"/>
      <c r="M64" s="36"/>
      <c r="N64" s="36"/>
      <c r="O64" s="36"/>
      <c r="P64" s="36"/>
      <c r="Q64" s="36"/>
      <c r="R64" s="36"/>
      <c r="S64" s="36"/>
      <c r="T64" s="36"/>
      <c r="U64" s="36"/>
      <c r="V64" s="36"/>
      <c r="W64" s="36"/>
      <c r="X64" s="36"/>
      <c r="Y64" s="36"/>
      <c r="Z64" s="36"/>
      <c r="AA64" s="36"/>
      <c r="AB64" s="36"/>
      <c r="AC64" s="36"/>
      <c r="AD64" s="2"/>
      <c r="AE64" s="2"/>
      <c r="AF64" s="2"/>
      <c r="AG64" s="2"/>
    </row>
    <row r="65" spans="1:33" ht="15">
      <c r="A65" s="35"/>
      <c r="B65" s="35"/>
      <c r="C65" s="35"/>
      <c r="D65" s="35"/>
      <c r="E65" s="35"/>
      <c r="F65" s="35"/>
      <c r="G65" s="35"/>
      <c r="H65" s="35"/>
      <c r="I65" s="35"/>
      <c r="J65" s="36"/>
      <c r="K65" s="36"/>
      <c r="L65" s="36"/>
      <c r="M65" s="36"/>
      <c r="N65" s="36"/>
      <c r="O65" s="36"/>
      <c r="P65" s="36"/>
      <c r="Q65" s="36"/>
      <c r="R65" s="36"/>
      <c r="S65" s="36"/>
      <c r="T65" s="36"/>
      <c r="U65" s="36"/>
      <c r="V65" s="36"/>
      <c r="W65" s="36"/>
      <c r="X65" s="36"/>
      <c r="Y65" s="36"/>
      <c r="Z65" s="36"/>
      <c r="AA65" s="36"/>
      <c r="AB65" s="36"/>
      <c r="AC65" s="36"/>
      <c r="AD65" s="2"/>
      <c r="AE65" s="2"/>
      <c r="AF65" s="2"/>
      <c r="AG65" s="2"/>
    </row>
    <row r="66" spans="1:33" ht="15">
      <c r="A66" s="35"/>
      <c r="B66" s="35"/>
      <c r="C66" s="35"/>
      <c r="D66" s="35"/>
      <c r="E66" s="35"/>
      <c r="F66" s="35"/>
      <c r="G66" s="35"/>
      <c r="H66" s="35"/>
      <c r="I66" s="35"/>
      <c r="J66" s="36"/>
      <c r="K66" s="36"/>
      <c r="L66" s="36"/>
      <c r="M66" s="36"/>
      <c r="N66" s="36"/>
      <c r="O66" s="36"/>
      <c r="P66" s="36"/>
      <c r="Q66" s="36"/>
      <c r="R66" s="36"/>
      <c r="S66" s="36"/>
      <c r="T66" s="36"/>
      <c r="U66" s="36"/>
      <c r="V66" s="36"/>
      <c r="W66" s="36"/>
      <c r="X66" s="36"/>
      <c r="Y66" s="36"/>
      <c r="Z66" s="36"/>
      <c r="AA66" s="36"/>
      <c r="AB66" s="36"/>
      <c r="AC66" s="36"/>
      <c r="AD66" s="2"/>
      <c r="AE66" s="2"/>
      <c r="AF66" s="2"/>
      <c r="AG66" s="2"/>
    </row>
    <row r="67" spans="1:33" ht="15">
      <c r="A67" s="35"/>
      <c r="B67" s="35"/>
      <c r="C67" s="35"/>
      <c r="D67" s="35"/>
      <c r="E67" s="35"/>
      <c r="F67" s="35"/>
      <c r="G67" s="35"/>
      <c r="H67" s="35"/>
      <c r="I67" s="35"/>
      <c r="J67" s="36"/>
      <c r="K67" s="36"/>
      <c r="L67" s="36"/>
      <c r="M67" s="36"/>
      <c r="N67" s="36"/>
      <c r="O67" s="36"/>
      <c r="P67" s="36"/>
      <c r="Q67" s="36"/>
      <c r="R67" s="36"/>
      <c r="S67" s="36"/>
      <c r="T67" s="36"/>
      <c r="U67" s="36"/>
      <c r="V67" s="36"/>
      <c r="W67" s="36"/>
      <c r="X67" s="36"/>
      <c r="Y67" s="36"/>
      <c r="Z67" s="36"/>
      <c r="AA67" s="36"/>
      <c r="AB67" s="36"/>
      <c r="AC67" s="36"/>
      <c r="AD67" s="2"/>
      <c r="AE67" s="2"/>
      <c r="AF67" s="2"/>
      <c r="AG67" s="2"/>
    </row>
    <row r="68" spans="1:33" ht="15">
      <c r="A68" s="35"/>
      <c r="B68" s="35"/>
      <c r="C68" s="35"/>
      <c r="D68" s="35"/>
      <c r="E68" s="35"/>
      <c r="F68" s="35"/>
      <c r="G68" s="35"/>
      <c r="H68" s="35"/>
      <c r="I68" s="35"/>
      <c r="J68" s="36"/>
      <c r="K68" s="36"/>
      <c r="L68" s="36"/>
      <c r="M68" s="36"/>
      <c r="N68" s="36"/>
      <c r="O68" s="36"/>
      <c r="P68" s="36"/>
      <c r="Q68" s="36"/>
      <c r="R68" s="36"/>
      <c r="S68" s="36"/>
      <c r="T68" s="36"/>
      <c r="U68" s="36"/>
      <c r="V68" s="36"/>
      <c r="W68" s="36"/>
      <c r="X68" s="36"/>
      <c r="Y68" s="36"/>
      <c r="Z68" s="36"/>
      <c r="AA68" s="36"/>
      <c r="AB68" s="36"/>
      <c r="AC68" s="36"/>
      <c r="AD68" s="2"/>
      <c r="AE68" s="2"/>
      <c r="AF68" s="2"/>
      <c r="AG68" s="2"/>
    </row>
    <row r="69" spans="1:33" ht="15">
      <c r="A69" s="35"/>
      <c r="B69" s="35"/>
      <c r="C69" s="35"/>
      <c r="D69" s="35"/>
      <c r="E69" s="35"/>
      <c r="F69" s="35"/>
      <c r="G69" s="35"/>
      <c r="H69" s="35"/>
      <c r="I69" s="35"/>
      <c r="J69" s="36"/>
      <c r="K69" s="36"/>
      <c r="L69" s="36"/>
      <c r="M69" s="36"/>
      <c r="N69" s="36"/>
      <c r="O69" s="36"/>
      <c r="P69" s="36"/>
      <c r="Q69" s="36"/>
      <c r="R69" s="36"/>
      <c r="S69" s="36"/>
      <c r="T69" s="36"/>
      <c r="U69" s="36"/>
      <c r="V69" s="36"/>
      <c r="W69" s="36"/>
      <c r="X69" s="36"/>
      <c r="Y69" s="36"/>
      <c r="Z69" s="36"/>
      <c r="AA69" s="36"/>
      <c r="AB69" s="36"/>
      <c r="AC69" s="36"/>
      <c r="AD69" s="2"/>
      <c r="AE69" s="2"/>
      <c r="AF69" s="2"/>
      <c r="AG69" s="2"/>
    </row>
    <row r="70" spans="1:33" ht="15">
      <c r="A70" s="35"/>
      <c r="B70" s="35"/>
      <c r="C70" s="35"/>
      <c r="D70" s="35"/>
      <c r="E70" s="35"/>
      <c r="F70" s="35"/>
      <c r="G70" s="35"/>
      <c r="H70" s="35"/>
      <c r="I70" s="35"/>
      <c r="J70" s="36"/>
      <c r="K70" s="36"/>
      <c r="L70" s="36"/>
      <c r="M70" s="36"/>
      <c r="N70" s="36"/>
      <c r="O70" s="36"/>
      <c r="P70" s="36"/>
      <c r="Q70" s="36"/>
      <c r="R70" s="36"/>
      <c r="S70" s="36"/>
      <c r="T70" s="36"/>
      <c r="U70" s="36"/>
      <c r="V70" s="36"/>
      <c r="W70" s="36"/>
      <c r="X70" s="36"/>
      <c r="Y70" s="36"/>
      <c r="Z70" s="36"/>
      <c r="AA70" s="36"/>
      <c r="AB70" s="36"/>
      <c r="AC70" s="36"/>
      <c r="AD70" s="2"/>
      <c r="AE70" s="2"/>
      <c r="AF70" s="2"/>
      <c r="AG70" s="2"/>
    </row>
    <row r="71" spans="1:33" ht="15">
      <c r="A71" s="35"/>
      <c r="B71" s="35"/>
      <c r="C71" s="35"/>
      <c r="D71" s="35"/>
      <c r="E71" s="35"/>
      <c r="F71" s="35"/>
      <c r="G71" s="35"/>
      <c r="H71" s="35"/>
      <c r="I71" s="35"/>
      <c r="J71" s="36"/>
      <c r="K71" s="36"/>
      <c r="L71" s="36"/>
      <c r="M71" s="36"/>
      <c r="N71" s="36"/>
      <c r="O71" s="36"/>
      <c r="P71" s="36"/>
      <c r="Q71" s="36"/>
      <c r="R71" s="36"/>
      <c r="S71" s="36"/>
      <c r="T71" s="36"/>
      <c r="U71" s="36"/>
      <c r="V71" s="36"/>
      <c r="W71" s="36"/>
      <c r="X71" s="36"/>
      <c r="Y71" s="36"/>
      <c r="Z71" s="36"/>
      <c r="AA71" s="36"/>
      <c r="AB71" s="36"/>
      <c r="AC71" s="36"/>
      <c r="AD71" s="2"/>
      <c r="AE71" s="2"/>
      <c r="AF71" s="2"/>
      <c r="AG71" s="2"/>
    </row>
    <row r="72" spans="1:33" ht="15">
      <c r="A72" s="35"/>
      <c r="B72" s="35"/>
      <c r="C72" s="35"/>
      <c r="D72" s="35"/>
      <c r="E72" s="35"/>
      <c r="F72" s="35"/>
      <c r="G72" s="35"/>
      <c r="H72" s="35"/>
      <c r="I72" s="35"/>
      <c r="J72" s="36"/>
      <c r="K72" s="36"/>
      <c r="L72" s="36"/>
      <c r="M72" s="36"/>
      <c r="N72" s="36"/>
      <c r="O72" s="36"/>
      <c r="P72" s="36"/>
      <c r="Q72" s="36"/>
      <c r="R72" s="36"/>
      <c r="S72" s="36"/>
      <c r="T72" s="36"/>
      <c r="U72" s="36"/>
      <c r="V72" s="36"/>
      <c r="W72" s="36"/>
      <c r="X72" s="36"/>
      <c r="Y72" s="36"/>
      <c r="Z72" s="36"/>
      <c r="AA72" s="36"/>
      <c r="AB72" s="36"/>
      <c r="AC72" s="36"/>
      <c r="AD72" s="2"/>
      <c r="AE72" s="2"/>
      <c r="AF72" s="2"/>
      <c r="AG72" s="2"/>
    </row>
    <row r="73" spans="1:33" ht="15">
      <c r="A73" s="35"/>
      <c r="B73" s="35"/>
      <c r="C73" s="35"/>
      <c r="D73" s="35"/>
      <c r="E73" s="35"/>
      <c r="F73" s="35"/>
      <c r="G73" s="35"/>
      <c r="H73" s="35"/>
      <c r="I73" s="35"/>
      <c r="J73" s="36"/>
      <c r="K73" s="36"/>
      <c r="L73" s="36"/>
      <c r="M73" s="36"/>
      <c r="N73" s="36"/>
      <c r="O73" s="36"/>
      <c r="P73" s="36"/>
      <c r="Q73" s="36"/>
      <c r="R73" s="36"/>
      <c r="S73" s="36"/>
      <c r="T73" s="36"/>
      <c r="U73" s="36"/>
      <c r="V73" s="36"/>
      <c r="W73" s="36"/>
      <c r="X73" s="36"/>
      <c r="Y73" s="36"/>
      <c r="Z73" s="36"/>
      <c r="AA73" s="36"/>
      <c r="AB73" s="36"/>
      <c r="AC73" s="36"/>
      <c r="AD73" s="2"/>
      <c r="AE73" s="2"/>
      <c r="AF73" s="2"/>
      <c r="AG73" s="2"/>
    </row>
    <row r="74" spans="1:33" ht="15">
      <c r="A74" s="35"/>
      <c r="B74" s="35"/>
      <c r="C74" s="35"/>
      <c r="D74" s="35"/>
      <c r="E74" s="35"/>
      <c r="F74" s="35"/>
      <c r="G74" s="35"/>
      <c r="H74" s="35"/>
      <c r="I74" s="35"/>
      <c r="J74" s="36"/>
      <c r="K74" s="36"/>
      <c r="L74" s="36"/>
      <c r="M74" s="36"/>
      <c r="N74" s="36"/>
      <c r="O74" s="36"/>
      <c r="P74" s="36"/>
      <c r="Q74" s="36"/>
      <c r="R74" s="36"/>
      <c r="S74" s="36"/>
      <c r="T74" s="36"/>
      <c r="U74" s="36"/>
      <c r="V74" s="36"/>
      <c r="W74" s="36"/>
      <c r="X74" s="36"/>
      <c r="Y74" s="36"/>
      <c r="Z74" s="36"/>
      <c r="AA74" s="36"/>
      <c r="AB74" s="36"/>
      <c r="AC74" s="36"/>
      <c r="AD74" s="2"/>
      <c r="AE74" s="2"/>
      <c r="AF74" s="2"/>
      <c r="AG74" s="2"/>
    </row>
    <row r="75" spans="1:33" ht="15">
      <c r="A75" s="35"/>
      <c r="B75" s="35"/>
      <c r="C75" s="35"/>
      <c r="D75" s="35"/>
      <c r="E75" s="35"/>
      <c r="F75" s="35"/>
      <c r="G75" s="35"/>
      <c r="H75" s="35"/>
      <c r="I75" s="35"/>
      <c r="J75" s="36"/>
      <c r="K75" s="36"/>
      <c r="L75" s="36"/>
      <c r="M75" s="36"/>
      <c r="N75" s="36"/>
      <c r="O75" s="36"/>
      <c r="P75" s="36"/>
      <c r="Q75" s="36"/>
      <c r="R75" s="36"/>
      <c r="S75" s="36"/>
      <c r="T75" s="36"/>
      <c r="U75" s="36"/>
      <c r="V75" s="36"/>
      <c r="W75" s="36"/>
      <c r="X75" s="36"/>
      <c r="Y75" s="36"/>
      <c r="Z75" s="36"/>
      <c r="AA75" s="36"/>
      <c r="AB75" s="36"/>
      <c r="AC75" s="36"/>
      <c r="AD75" s="2"/>
      <c r="AE75" s="2"/>
      <c r="AF75" s="2"/>
      <c r="AG75" s="2"/>
    </row>
    <row r="76" spans="1:33" ht="15">
      <c r="A76" s="35"/>
      <c r="B76" s="35"/>
      <c r="C76" s="35"/>
      <c r="D76" s="35"/>
      <c r="E76" s="35"/>
      <c r="F76" s="35"/>
      <c r="G76" s="35"/>
      <c r="H76" s="35"/>
      <c r="I76" s="35"/>
      <c r="J76" s="36"/>
      <c r="K76" s="36"/>
      <c r="L76" s="36"/>
      <c r="M76" s="36"/>
      <c r="N76" s="36"/>
      <c r="O76" s="36"/>
      <c r="P76" s="36"/>
      <c r="Q76" s="36"/>
      <c r="R76" s="36"/>
      <c r="S76" s="36"/>
      <c r="T76" s="36"/>
      <c r="U76" s="36"/>
      <c r="V76" s="36"/>
      <c r="W76" s="36"/>
      <c r="X76" s="36"/>
      <c r="Y76" s="36"/>
      <c r="Z76" s="36"/>
      <c r="AA76" s="36"/>
      <c r="AB76" s="36"/>
      <c r="AC76" s="36"/>
      <c r="AD76" s="2"/>
      <c r="AE76" s="2"/>
      <c r="AF76" s="2"/>
      <c r="AG76" s="2"/>
    </row>
    <row r="77" spans="1:33" ht="15">
      <c r="A77" s="35"/>
      <c r="B77" s="35"/>
      <c r="C77" s="35"/>
      <c r="D77" s="35"/>
      <c r="E77" s="35"/>
      <c r="F77" s="35"/>
      <c r="G77" s="35"/>
      <c r="H77" s="35"/>
      <c r="I77" s="35"/>
      <c r="J77" s="36"/>
      <c r="K77" s="36"/>
      <c r="L77" s="36"/>
      <c r="M77" s="36"/>
      <c r="N77" s="36"/>
      <c r="O77" s="36"/>
      <c r="P77" s="36"/>
      <c r="Q77" s="36"/>
      <c r="R77" s="36"/>
      <c r="S77" s="36"/>
      <c r="T77" s="36"/>
      <c r="U77" s="36"/>
      <c r="V77" s="36"/>
      <c r="W77" s="36"/>
      <c r="X77" s="36"/>
      <c r="Y77" s="36"/>
      <c r="Z77" s="36"/>
      <c r="AA77" s="36"/>
      <c r="AB77" s="36"/>
      <c r="AC77" s="36"/>
      <c r="AD77" s="2"/>
      <c r="AE77" s="2"/>
      <c r="AF77" s="2"/>
      <c r="AG77" s="2"/>
    </row>
    <row r="78" spans="1:33" ht="15">
      <c r="A78" s="35"/>
      <c r="B78" s="35"/>
      <c r="C78" s="35"/>
      <c r="D78" s="35"/>
      <c r="E78" s="35"/>
      <c r="F78" s="35"/>
      <c r="G78" s="35"/>
      <c r="H78" s="35"/>
      <c r="I78" s="35"/>
      <c r="J78" s="36"/>
      <c r="K78" s="36"/>
      <c r="L78" s="36"/>
      <c r="M78" s="36"/>
      <c r="N78" s="36"/>
      <c r="O78" s="36"/>
      <c r="P78" s="36"/>
      <c r="Q78" s="36"/>
      <c r="R78" s="36"/>
      <c r="S78" s="36"/>
      <c r="T78" s="36"/>
      <c r="U78" s="36"/>
      <c r="V78" s="36"/>
      <c r="W78" s="36"/>
      <c r="X78" s="36"/>
      <c r="Y78" s="36"/>
      <c r="Z78" s="36"/>
      <c r="AA78" s="36"/>
      <c r="AB78" s="36"/>
      <c r="AC78" s="36"/>
      <c r="AD78" s="2"/>
      <c r="AE78" s="2"/>
      <c r="AF78" s="2"/>
      <c r="AG78" s="2"/>
    </row>
    <row r="79" spans="1:33" ht="15">
      <c r="A79" s="35"/>
      <c r="B79" s="35"/>
      <c r="C79" s="35"/>
      <c r="D79" s="35"/>
      <c r="E79" s="35"/>
      <c r="F79" s="35"/>
      <c r="G79" s="35"/>
      <c r="H79" s="35"/>
      <c r="I79" s="35"/>
      <c r="J79" s="36"/>
      <c r="K79" s="36"/>
      <c r="L79" s="36"/>
      <c r="M79" s="36"/>
      <c r="N79" s="36"/>
      <c r="O79" s="36"/>
      <c r="P79" s="36"/>
      <c r="Q79" s="36"/>
      <c r="R79" s="36"/>
      <c r="S79" s="36"/>
      <c r="T79" s="36"/>
      <c r="U79" s="36"/>
      <c r="V79" s="36"/>
      <c r="W79" s="36"/>
      <c r="X79" s="36"/>
      <c r="Y79" s="36"/>
      <c r="Z79" s="36"/>
      <c r="AA79" s="36"/>
      <c r="AB79" s="36"/>
      <c r="AC79" s="36"/>
      <c r="AD79" s="2"/>
      <c r="AE79" s="2"/>
      <c r="AF79" s="2"/>
      <c r="AG79" s="2"/>
    </row>
    <row r="80" spans="1:33" ht="15">
      <c r="A80" s="35"/>
      <c r="B80" s="35"/>
      <c r="C80" s="35"/>
      <c r="D80" s="35"/>
      <c r="E80" s="35"/>
      <c r="F80" s="35"/>
      <c r="G80" s="35"/>
      <c r="H80" s="35"/>
      <c r="I80" s="35"/>
      <c r="J80" s="36"/>
      <c r="K80" s="36"/>
      <c r="L80" s="36"/>
      <c r="M80" s="36"/>
      <c r="N80" s="36"/>
      <c r="O80" s="36"/>
      <c r="P80" s="36"/>
      <c r="Q80" s="36"/>
      <c r="R80" s="36"/>
      <c r="S80" s="36"/>
      <c r="T80" s="36"/>
      <c r="U80" s="36"/>
      <c r="V80" s="36"/>
      <c r="W80" s="36"/>
      <c r="X80" s="36"/>
      <c r="Y80" s="36"/>
      <c r="Z80" s="36"/>
      <c r="AA80" s="36"/>
      <c r="AB80" s="36"/>
      <c r="AC80" s="36"/>
      <c r="AD80" s="2"/>
      <c r="AE80" s="2"/>
      <c r="AF80" s="2"/>
      <c r="AG80" s="2"/>
    </row>
    <row r="81" spans="1:33" ht="15">
      <c r="A81" s="35"/>
      <c r="B81" s="35"/>
      <c r="C81" s="35"/>
      <c r="D81" s="35"/>
      <c r="E81" s="35"/>
      <c r="F81" s="35"/>
      <c r="G81" s="35"/>
      <c r="H81" s="35"/>
      <c r="I81" s="35"/>
      <c r="J81" s="36"/>
      <c r="K81" s="36"/>
      <c r="L81" s="36"/>
      <c r="M81" s="36"/>
      <c r="N81" s="36"/>
      <c r="O81" s="36"/>
      <c r="P81" s="36"/>
      <c r="Q81" s="36"/>
      <c r="R81" s="36"/>
      <c r="S81" s="36"/>
      <c r="T81" s="36"/>
      <c r="U81" s="36"/>
      <c r="V81" s="36"/>
      <c r="W81" s="36"/>
      <c r="X81" s="36"/>
      <c r="Y81" s="36"/>
      <c r="Z81" s="36"/>
      <c r="AA81" s="36"/>
      <c r="AB81" s="36"/>
      <c r="AC81" s="36"/>
      <c r="AD81" s="2"/>
      <c r="AE81" s="2"/>
      <c r="AF81" s="2"/>
      <c r="AG81" s="2"/>
    </row>
    <row r="82" spans="1:33" ht="15">
      <c r="A82" s="35"/>
      <c r="B82" s="35"/>
      <c r="C82" s="35"/>
      <c r="D82" s="35"/>
      <c r="E82" s="35"/>
      <c r="F82" s="35"/>
      <c r="G82" s="35"/>
      <c r="H82" s="35"/>
      <c r="I82" s="35"/>
      <c r="J82" s="36"/>
      <c r="K82" s="36"/>
      <c r="L82" s="36"/>
      <c r="M82" s="36"/>
      <c r="N82" s="36"/>
      <c r="O82" s="36"/>
      <c r="P82" s="36"/>
      <c r="Q82" s="36"/>
      <c r="R82" s="36"/>
      <c r="S82" s="36"/>
      <c r="T82" s="36"/>
      <c r="U82" s="36"/>
      <c r="V82" s="36"/>
      <c r="W82" s="36"/>
      <c r="X82" s="36"/>
      <c r="Y82" s="36"/>
      <c r="Z82" s="36"/>
      <c r="AA82" s="36"/>
      <c r="AB82" s="36"/>
      <c r="AC82" s="36"/>
      <c r="AD82" s="2"/>
      <c r="AE82" s="2"/>
      <c r="AF82" s="2"/>
      <c r="AG82" s="2"/>
    </row>
    <row r="83" spans="1:33" ht="15">
      <c r="A83" s="35"/>
      <c r="B83" s="35"/>
      <c r="C83" s="35"/>
      <c r="D83" s="35"/>
      <c r="E83" s="35"/>
      <c r="F83" s="35"/>
      <c r="G83" s="35"/>
      <c r="H83" s="35"/>
      <c r="I83" s="35"/>
      <c r="J83" s="36"/>
      <c r="K83" s="36"/>
      <c r="L83" s="36"/>
      <c r="M83" s="36"/>
      <c r="N83" s="36"/>
      <c r="O83" s="36"/>
      <c r="P83" s="36"/>
      <c r="Q83" s="36"/>
      <c r="R83" s="36"/>
      <c r="S83" s="36"/>
      <c r="T83" s="36"/>
      <c r="U83" s="36"/>
      <c r="V83" s="36"/>
      <c r="W83" s="36"/>
      <c r="X83" s="36"/>
      <c r="Y83" s="36"/>
      <c r="Z83" s="36"/>
      <c r="AA83" s="36"/>
      <c r="AB83" s="36"/>
      <c r="AC83" s="36"/>
      <c r="AD83" s="2"/>
      <c r="AE83" s="2"/>
      <c r="AF83" s="2"/>
      <c r="AG83" s="2"/>
    </row>
    <row r="84" spans="1:33" ht="15.75">
      <c r="A84" s="2"/>
      <c r="B84" s="2"/>
      <c r="C84" s="2"/>
      <c r="D84" s="2"/>
      <c r="E84" s="2"/>
      <c r="F84" s="2"/>
      <c r="G84" s="2"/>
      <c r="H84" s="2"/>
      <c r="I84" s="2"/>
      <c r="J84" s="7"/>
      <c r="K84" s="7"/>
      <c r="L84" s="7"/>
      <c r="M84" s="7"/>
      <c r="N84" s="3"/>
      <c r="O84" s="3"/>
      <c r="P84" s="8"/>
      <c r="Q84" s="4"/>
      <c r="R84" s="4"/>
      <c r="S84" s="4"/>
      <c r="T84" s="5"/>
      <c r="U84" s="5"/>
      <c r="V84" s="2"/>
      <c r="W84" s="2"/>
      <c r="X84" s="2"/>
      <c r="Y84" s="2"/>
      <c r="Z84" s="2"/>
      <c r="AA84" s="2"/>
      <c r="AB84" s="2"/>
      <c r="AC84" s="2"/>
      <c r="AD84" s="2"/>
      <c r="AE84" s="2"/>
      <c r="AF84" s="2"/>
      <c r="AG84" s="2"/>
    </row>
    <row r="85" spans="1:33" ht="15.75">
      <c r="A85" s="2"/>
      <c r="B85" s="2"/>
      <c r="C85" s="2"/>
      <c r="D85" s="2"/>
      <c r="E85" s="2"/>
      <c r="F85" s="2"/>
      <c r="G85" s="2"/>
      <c r="H85" s="2"/>
      <c r="I85" s="2"/>
      <c r="J85" s="7"/>
      <c r="K85" s="7"/>
      <c r="L85" s="7"/>
      <c r="M85" s="7"/>
      <c r="N85" s="3"/>
      <c r="O85" s="3"/>
      <c r="P85" s="8"/>
      <c r="Q85" s="4"/>
      <c r="R85" s="4"/>
      <c r="S85" s="4"/>
      <c r="T85" s="5"/>
      <c r="U85" s="5"/>
      <c r="V85" s="2"/>
      <c r="W85" s="2"/>
      <c r="X85" s="2"/>
      <c r="Y85" s="2"/>
      <c r="Z85" s="2"/>
      <c r="AA85" s="2"/>
      <c r="AB85" s="2"/>
      <c r="AC85" s="2"/>
      <c r="AD85" s="2"/>
      <c r="AE85" s="2"/>
      <c r="AF85" s="2"/>
      <c r="AG85" s="2"/>
    </row>
    <row r="86" spans="1:33" ht="15.75">
      <c r="A86" s="2"/>
      <c r="B86" s="2"/>
      <c r="C86" s="2"/>
      <c r="D86" s="2"/>
      <c r="E86" s="2"/>
      <c r="F86" s="2"/>
      <c r="G86" s="2"/>
      <c r="H86" s="2"/>
      <c r="I86" s="2"/>
      <c r="J86" s="7"/>
      <c r="K86" s="7"/>
      <c r="L86" s="7"/>
      <c r="M86" s="7"/>
      <c r="N86" s="3"/>
      <c r="O86" s="3"/>
      <c r="P86" s="8"/>
      <c r="Q86" s="4"/>
      <c r="R86" s="4"/>
      <c r="S86" s="4"/>
      <c r="T86" s="5"/>
      <c r="U86" s="5"/>
      <c r="V86" s="2"/>
      <c r="W86" s="2"/>
      <c r="X86" s="2"/>
      <c r="Y86" s="2"/>
      <c r="Z86" s="2"/>
      <c r="AA86" s="2"/>
      <c r="AB86" s="2"/>
      <c r="AC86" s="2"/>
      <c r="AD86" s="2"/>
      <c r="AE86" s="2"/>
      <c r="AF86" s="2"/>
      <c r="AG86" s="2"/>
    </row>
    <row r="87" spans="1:33" ht="15.75">
      <c r="A87" s="2"/>
      <c r="B87" s="2"/>
      <c r="C87" s="2"/>
      <c r="D87" s="2"/>
      <c r="E87" s="2"/>
      <c r="F87" s="2"/>
      <c r="G87" s="2"/>
      <c r="H87" s="2"/>
      <c r="I87" s="2"/>
      <c r="J87" s="7"/>
      <c r="K87" s="7"/>
      <c r="L87" s="7"/>
      <c r="M87" s="7"/>
      <c r="N87" s="3"/>
      <c r="O87" s="3"/>
      <c r="P87" s="8"/>
      <c r="Q87" s="4"/>
      <c r="R87" s="4"/>
      <c r="S87" s="4"/>
      <c r="T87" s="5"/>
      <c r="U87" s="5"/>
      <c r="V87" s="2"/>
      <c r="W87" s="2"/>
      <c r="X87" s="2"/>
      <c r="Y87" s="2"/>
      <c r="Z87" s="2"/>
      <c r="AA87" s="2"/>
      <c r="AB87" s="2"/>
      <c r="AC87" s="2"/>
      <c r="AD87" s="2"/>
      <c r="AE87" s="2"/>
      <c r="AF87" s="2"/>
      <c r="AG87" s="2"/>
    </row>
    <row r="88" spans="1:33" ht="15.75">
      <c r="A88" s="2"/>
      <c r="B88" s="2"/>
      <c r="C88" s="2"/>
      <c r="D88" s="2"/>
      <c r="E88" s="2"/>
      <c r="F88" s="2"/>
      <c r="G88" s="2"/>
      <c r="H88" s="2"/>
      <c r="I88" s="2"/>
      <c r="J88" s="7"/>
      <c r="K88" s="7"/>
      <c r="L88" s="7"/>
      <c r="M88" s="7"/>
      <c r="N88" s="3"/>
      <c r="O88" s="3"/>
      <c r="P88" s="8"/>
      <c r="Q88" s="4"/>
      <c r="R88" s="4"/>
      <c r="S88" s="4"/>
      <c r="T88" s="5"/>
      <c r="U88" s="5"/>
      <c r="V88" s="2"/>
      <c r="W88" s="2"/>
      <c r="X88" s="2"/>
      <c r="Y88" s="2"/>
      <c r="Z88" s="2"/>
      <c r="AA88" s="2"/>
      <c r="AB88" s="2"/>
      <c r="AC88" s="2"/>
      <c r="AD88" s="2"/>
      <c r="AE88" s="2"/>
      <c r="AF88" s="2"/>
      <c r="AG88" s="2"/>
    </row>
    <row r="89" spans="1:33" ht="15.75">
      <c r="A89" s="2"/>
      <c r="B89" s="2"/>
      <c r="C89" s="2"/>
      <c r="D89" s="2"/>
      <c r="E89" s="2"/>
      <c r="F89" s="2"/>
      <c r="G89" s="2"/>
      <c r="H89" s="2"/>
      <c r="I89" s="2"/>
      <c r="J89" s="7"/>
      <c r="K89" s="7"/>
      <c r="L89" s="7"/>
      <c r="M89" s="7"/>
      <c r="N89" s="3"/>
      <c r="O89" s="3"/>
      <c r="P89" s="8"/>
      <c r="Q89" s="4"/>
      <c r="R89" s="4"/>
      <c r="S89" s="4"/>
      <c r="T89" s="5"/>
      <c r="U89" s="5"/>
      <c r="V89" s="2"/>
      <c r="W89" s="2"/>
      <c r="X89" s="2"/>
      <c r="Y89" s="2"/>
      <c r="Z89" s="2"/>
      <c r="AA89" s="2"/>
      <c r="AB89" s="2"/>
      <c r="AC89" s="2"/>
      <c r="AD89" s="2"/>
      <c r="AE89" s="2"/>
      <c r="AF89" s="2"/>
      <c r="AG89" s="2"/>
    </row>
    <row r="90" spans="1:33" ht="15.75">
      <c r="A90" s="2"/>
      <c r="B90" s="2"/>
      <c r="C90" s="2"/>
      <c r="D90" s="2"/>
      <c r="E90" s="2"/>
      <c r="F90" s="2"/>
      <c r="G90" s="2"/>
      <c r="H90" s="2"/>
      <c r="I90" s="2"/>
      <c r="J90" s="7"/>
      <c r="K90" s="7"/>
      <c r="L90" s="7"/>
      <c r="M90" s="7"/>
      <c r="N90" s="3"/>
      <c r="O90" s="3"/>
      <c r="P90" s="8"/>
      <c r="Q90" s="4"/>
      <c r="R90" s="4"/>
      <c r="S90" s="4"/>
      <c r="T90" s="5"/>
      <c r="U90" s="5"/>
      <c r="V90" s="2"/>
      <c r="W90" s="2"/>
      <c r="X90" s="2"/>
      <c r="Y90" s="2"/>
      <c r="Z90" s="2"/>
      <c r="AA90" s="2"/>
      <c r="AB90" s="2"/>
      <c r="AC90" s="2"/>
      <c r="AD90" s="2"/>
      <c r="AE90" s="2"/>
      <c r="AF90" s="2"/>
      <c r="AG90" s="2"/>
    </row>
    <row r="91" spans="1:33" ht="15.75">
      <c r="A91" s="375" t="s">
        <v>66</v>
      </c>
      <c r="B91" s="376"/>
      <c r="C91" s="2"/>
      <c r="D91" s="2"/>
      <c r="E91" s="2"/>
      <c r="F91" s="2"/>
      <c r="G91" s="2"/>
      <c r="H91" s="2"/>
      <c r="I91" s="2"/>
      <c r="J91" s="7"/>
      <c r="K91" s="7"/>
      <c r="L91" s="7"/>
      <c r="M91" s="7"/>
      <c r="N91" s="3"/>
      <c r="O91" s="3"/>
      <c r="P91" s="8"/>
      <c r="Q91" s="4"/>
      <c r="R91" s="4"/>
      <c r="S91" s="4"/>
      <c r="T91" s="5"/>
      <c r="U91" s="5"/>
      <c r="V91" s="2"/>
      <c r="W91" s="2"/>
      <c r="X91" s="2"/>
      <c r="Y91" s="2"/>
      <c r="Z91" s="2"/>
      <c r="AA91" s="2"/>
      <c r="AB91" s="2"/>
      <c r="AC91" s="2"/>
      <c r="AD91" s="2"/>
      <c r="AE91" s="2"/>
      <c r="AF91" s="2"/>
      <c r="AG91" s="2"/>
    </row>
    <row r="92" ht="15">
      <c r="B92" s="14" t="s">
        <v>21</v>
      </c>
    </row>
    <row r="93" spans="1:8" ht="15">
      <c r="A93" s="11" t="s">
        <v>108</v>
      </c>
      <c r="B93" s="380" t="s">
        <v>113</v>
      </c>
      <c r="C93" s="380"/>
      <c r="D93" s="380"/>
      <c r="E93" s="380"/>
      <c r="F93" s="380"/>
      <c r="G93" s="380"/>
      <c r="H93" s="380"/>
    </row>
    <row r="94" spans="2:7" ht="15">
      <c r="B94" s="9"/>
      <c r="C94" s="9"/>
      <c r="D94" s="9"/>
      <c r="E94" s="9"/>
      <c r="F94" s="9"/>
      <c r="G94" s="9"/>
    </row>
    <row r="97" spans="1:7" ht="12.75" customHeight="1">
      <c r="A97" s="6" t="s">
        <v>108</v>
      </c>
      <c r="B97" s="380" t="s">
        <v>114</v>
      </c>
      <c r="C97" s="380"/>
      <c r="D97" s="380"/>
      <c r="E97" s="380"/>
      <c r="F97" s="380"/>
      <c r="G97" s="380"/>
    </row>
    <row r="98" spans="1:3" ht="15">
      <c r="A98" s="12"/>
      <c r="B98" s="371"/>
      <c r="C98" s="371"/>
    </row>
    <row r="99" spans="2:3" ht="15">
      <c r="B99" s="371"/>
      <c r="C99" s="371"/>
    </row>
    <row r="100" spans="2:3" ht="15">
      <c r="B100" s="371"/>
      <c r="C100" s="371"/>
    </row>
    <row r="101" spans="1:7" ht="15">
      <c r="A101" s="6" t="s">
        <v>108</v>
      </c>
      <c r="B101" s="15" t="s">
        <v>115</v>
      </c>
      <c r="C101" s="15"/>
      <c r="D101" s="15"/>
      <c r="E101" s="15"/>
      <c r="F101" s="15"/>
      <c r="G101" s="15"/>
    </row>
  </sheetData>
  <sheetProtection/>
  <mergeCells count="22">
    <mergeCell ref="A3:AG3"/>
    <mergeCell ref="D5:D6"/>
    <mergeCell ref="B98:C98"/>
    <mergeCell ref="B99:C99"/>
    <mergeCell ref="AB4:AF4"/>
    <mergeCell ref="B97:G97"/>
    <mergeCell ref="C5:C6"/>
    <mergeCell ref="A5:A6"/>
    <mergeCell ref="G5:G6"/>
    <mergeCell ref="B5:B6"/>
    <mergeCell ref="F5:F6"/>
    <mergeCell ref="E5:E6"/>
    <mergeCell ref="AA1:AG1"/>
    <mergeCell ref="I5:I6"/>
    <mergeCell ref="H5:H6"/>
    <mergeCell ref="AD5:AG5"/>
    <mergeCell ref="A2:AG2"/>
    <mergeCell ref="B100:C100"/>
    <mergeCell ref="V5:AC5"/>
    <mergeCell ref="A91:B91"/>
    <mergeCell ref="J5:U5"/>
    <mergeCell ref="B93:H93"/>
  </mergeCells>
  <printOptions/>
  <pageMargins left="0.24" right="0.16" top="0.24" bottom="0.2" header="0.2" footer="0.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O35"/>
  <sheetViews>
    <sheetView tabSelected="1" zoomScalePageLayoutView="0" workbookViewId="0" topLeftCell="A1">
      <selection activeCell="R9" sqref="R9"/>
    </sheetView>
  </sheetViews>
  <sheetFormatPr defaultColWidth="9.140625" defaultRowHeight="15"/>
  <cols>
    <col min="1" max="1" width="4.00390625" style="188" customWidth="1"/>
    <col min="2" max="2" width="21.28125" style="188" customWidth="1"/>
    <col min="3" max="3" width="9.28125" style="188" customWidth="1"/>
    <col min="4" max="5" width="8.8515625" style="188" customWidth="1"/>
    <col min="6" max="6" width="6.57421875" style="188" customWidth="1"/>
    <col min="7" max="7" width="8.8515625" style="188" customWidth="1"/>
    <col min="8" max="8" width="7.140625" style="188" customWidth="1"/>
    <col min="9" max="9" width="7.57421875" style="188" customWidth="1"/>
    <col min="10" max="11" width="7.8515625" style="188" customWidth="1"/>
    <col min="12" max="12" width="7.00390625" style="188" customWidth="1"/>
    <col min="13" max="13" width="7.140625" style="188" customWidth="1"/>
    <col min="14" max="14" width="7.421875" style="188" customWidth="1"/>
    <col min="15" max="15" width="8.421875" style="188" customWidth="1"/>
    <col min="16" max="16384" width="9.140625" style="188" customWidth="1"/>
  </cols>
  <sheetData>
    <row r="1" spans="14:15" ht="15">
      <c r="N1" s="453" t="s">
        <v>224</v>
      </c>
      <c r="O1" s="453"/>
    </row>
    <row r="2" spans="1:15" s="218" customFormat="1" ht="15.75">
      <c r="A2" s="452" t="str">
        <f>PL4!A2:C2</f>
        <v>ỦY BAN NHÂN DÂN</v>
      </c>
      <c r="B2" s="452"/>
      <c r="C2" s="452"/>
      <c r="H2" s="452" t="s">
        <v>186</v>
      </c>
      <c r="I2" s="452"/>
      <c r="J2" s="452"/>
      <c r="K2" s="452"/>
      <c r="L2" s="452"/>
      <c r="M2" s="452"/>
      <c r="N2" s="452"/>
      <c r="O2" s="452"/>
    </row>
    <row r="3" spans="1:15" s="218" customFormat="1" ht="15.75">
      <c r="A3" s="452" t="str">
        <f>PL4!A3:C3</f>
        <v>THỊ XÃ ĐỨC PHỔ</v>
      </c>
      <c r="B3" s="452"/>
      <c r="C3" s="452"/>
      <c r="H3" s="452" t="s">
        <v>171</v>
      </c>
      <c r="I3" s="452"/>
      <c r="J3" s="452"/>
      <c r="K3" s="452"/>
      <c r="L3" s="452"/>
      <c r="M3" s="452"/>
      <c r="N3" s="452"/>
      <c r="O3" s="452"/>
    </row>
    <row r="5" spans="1:15" ht="15">
      <c r="A5" s="449" t="s">
        <v>77</v>
      </c>
      <c r="B5" s="449"/>
      <c r="C5" s="449"/>
      <c r="D5" s="449"/>
      <c r="E5" s="449"/>
      <c r="F5" s="449"/>
      <c r="G5" s="449"/>
      <c r="H5" s="449"/>
      <c r="I5" s="449"/>
      <c r="J5" s="449"/>
      <c r="K5" s="449"/>
      <c r="L5" s="449"/>
      <c r="M5" s="449"/>
      <c r="N5" s="449"/>
      <c r="O5" s="449"/>
    </row>
    <row r="6" spans="1:15" ht="16.5">
      <c r="A6" s="443" t="s">
        <v>34</v>
      </c>
      <c r="B6" s="443"/>
      <c r="C6" s="443"/>
      <c r="D6" s="443"/>
      <c r="E6" s="443"/>
      <c r="F6" s="443"/>
      <c r="G6" s="443"/>
      <c r="H6" s="443"/>
      <c r="I6" s="443"/>
      <c r="J6" s="443"/>
      <c r="K6" s="443"/>
      <c r="L6" s="443"/>
      <c r="M6" s="443"/>
      <c r="N6" s="443"/>
      <c r="O6" s="443"/>
    </row>
    <row r="7" spans="1:15" ht="15">
      <c r="A7" s="450" t="str">
        <f>PL1!A9:H9</f>
        <v>(Kèm theo Công văn số:             /UBND ngày      /5/2022 của UBND thị xã Đức Phổ)</v>
      </c>
      <c r="B7" s="450"/>
      <c r="C7" s="450"/>
      <c r="D7" s="450"/>
      <c r="E7" s="450"/>
      <c r="F7" s="450"/>
      <c r="G7" s="450"/>
      <c r="H7" s="450"/>
      <c r="I7" s="450"/>
      <c r="J7" s="450"/>
      <c r="K7" s="450"/>
      <c r="L7" s="450"/>
      <c r="M7" s="450"/>
      <c r="N7" s="450"/>
      <c r="O7" s="450"/>
    </row>
    <row r="9" spans="1:15" ht="15">
      <c r="A9" s="406" t="s">
        <v>1</v>
      </c>
      <c r="B9" s="447" t="s">
        <v>43</v>
      </c>
      <c r="C9" s="406" t="s">
        <v>3</v>
      </c>
      <c r="D9" s="406" t="s">
        <v>236</v>
      </c>
      <c r="E9" s="406"/>
      <c r="F9" s="406"/>
      <c r="G9" s="406"/>
      <c r="H9" s="406"/>
      <c r="I9" s="406"/>
      <c r="J9" s="406"/>
      <c r="K9" s="406"/>
      <c r="L9" s="406"/>
      <c r="M9" s="406"/>
      <c r="N9" s="406"/>
      <c r="O9" s="406"/>
    </row>
    <row r="10" spans="1:15" ht="17.25" customHeight="1">
      <c r="A10" s="406"/>
      <c r="B10" s="448"/>
      <c r="C10" s="406"/>
      <c r="D10" s="185">
        <v>1</v>
      </c>
      <c r="E10" s="185">
        <v>2</v>
      </c>
      <c r="F10" s="185">
        <v>3</v>
      </c>
      <c r="G10" s="185">
        <v>4</v>
      </c>
      <c r="H10" s="185">
        <v>5</v>
      </c>
      <c r="I10" s="185">
        <v>6</v>
      </c>
      <c r="J10" s="185">
        <v>7</v>
      </c>
      <c r="K10" s="185">
        <v>8</v>
      </c>
      <c r="L10" s="185">
        <v>9</v>
      </c>
      <c r="M10" s="185">
        <v>10</v>
      </c>
      <c r="N10" s="185">
        <v>11</v>
      </c>
      <c r="O10" s="185">
        <v>12</v>
      </c>
    </row>
    <row r="11" spans="1:15" s="222" customFormat="1" ht="15">
      <c r="A11" s="219" t="s">
        <v>10</v>
      </c>
      <c r="B11" s="220" t="s">
        <v>11</v>
      </c>
      <c r="C11" s="198">
        <f>SUM(C12:C19)</f>
        <v>884</v>
      </c>
      <c r="D11" s="221">
        <f>PL4!D11/$C$11*100</f>
        <v>56.78733031674208</v>
      </c>
      <c r="E11" s="221">
        <f>PL4!E11/$C$11*100</f>
        <v>36.87782805429865</v>
      </c>
      <c r="F11" s="221">
        <f>PL4!F11/$C$11*100</f>
        <v>7.352941176470589</v>
      </c>
      <c r="G11" s="221">
        <f>PL4!G11/$C$11*100</f>
        <v>53.619909502262445</v>
      </c>
      <c r="H11" s="221">
        <f>PL4!H11/$C$11*100</f>
        <v>15.723981900452488</v>
      </c>
      <c r="I11" s="221">
        <f>PL4!I11/$C$11*100</f>
        <v>6.108597285067873</v>
      </c>
      <c r="J11" s="221">
        <f>PL4!J11/$C$11*100</f>
        <v>35.294117647058826</v>
      </c>
      <c r="K11" s="221">
        <f>PL4!K11/$C$11*100</f>
        <v>25.1131221719457</v>
      </c>
      <c r="L11" s="221">
        <f>PL4!L11/$C$11*100</f>
        <v>31.221719457013574</v>
      </c>
      <c r="M11" s="221">
        <f>PL4!M11/$C$11*100</f>
        <v>25.565610859728505</v>
      </c>
      <c r="N11" s="221">
        <f>PL4!N11/$C$11*100</f>
        <v>68.21266968325791</v>
      </c>
      <c r="O11" s="221">
        <f>PL4!O11/$C$11*100</f>
        <v>26.58371040723982</v>
      </c>
    </row>
    <row r="12" spans="1:15" ht="15.75">
      <c r="A12" s="151">
        <v>1</v>
      </c>
      <c r="B12" s="134" t="s">
        <v>153</v>
      </c>
      <c r="C12" s="199">
        <f>PL1!E16</f>
        <v>353</v>
      </c>
      <c r="D12" s="363">
        <f>PL4!D12/C12*100</f>
        <v>49.858356940509914</v>
      </c>
      <c r="E12" s="363">
        <f>PL4!E12/C12*100</f>
        <v>29.178470254957507</v>
      </c>
      <c r="F12" s="363">
        <f>PL4!F12/C12*100</f>
        <v>9.06515580736544</v>
      </c>
      <c r="G12" s="363">
        <f>PL4!G12/C12*100</f>
        <v>63.172804532577906</v>
      </c>
      <c r="H12" s="363">
        <f>PL4!H12/C12*100</f>
        <v>15.29745042492918</v>
      </c>
      <c r="I12" s="363">
        <f>PL4!I12/C12*100</f>
        <v>3.6827195467422094</v>
      </c>
      <c r="J12" s="363">
        <f>PL4!J12/C12*100</f>
        <v>21.246458923512748</v>
      </c>
      <c r="K12" s="363">
        <f>PL4!K12/$C$12*100</f>
        <v>20.679886685552407</v>
      </c>
      <c r="L12" s="363">
        <f>PL4!L12/$C$12*100</f>
        <v>5.6657223796034</v>
      </c>
      <c r="M12" s="363">
        <f>PL4!M12/$C$12*100</f>
        <v>45.04249291784703</v>
      </c>
      <c r="N12" s="363">
        <f>PL4!N12/$C$12*100</f>
        <v>52.124645892351275</v>
      </c>
      <c r="O12" s="363">
        <f>PL4!O12/$C$12*100</f>
        <v>19.8300283286119</v>
      </c>
    </row>
    <row r="13" spans="1:15" ht="15.75">
      <c r="A13" s="151">
        <v>2</v>
      </c>
      <c r="B13" s="134" t="s">
        <v>154</v>
      </c>
      <c r="C13" s="199">
        <f>PL1!E17</f>
        <v>45</v>
      </c>
      <c r="D13" s="363">
        <f>PL4!D13/C13*100</f>
        <v>71.11111111111111</v>
      </c>
      <c r="E13" s="363">
        <f>PL4!E13/C13*100</f>
        <v>37.77777777777778</v>
      </c>
      <c r="F13" s="363">
        <f>PL4!F13/C13*100</f>
        <v>0</v>
      </c>
      <c r="G13" s="363">
        <f>PL4!G13/C13*100</f>
        <v>33.33333333333333</v>
      </c>
      <c r="H13" s="363">
        <f>PL4!H13/C13*100</f>
        <v>8.88888888888889</v>
      </c>
      <c r="I13" s="363">
        <f>PL4!I13/C13*100</f>
        <v>0</v>
      </c>
      <c r="J13" s="363">
        <f>PL4!J13/C13*100</f>
        <v>6.666666666666667</v>
      </c>
      <c r="K13" s="363">
        <f>PL4!K13/$C$13*100</f>
        <v>11.11111111111111</v>
      </c>
      <c r="L13" s="363">
        <f>PL4!L13/$C$13*100</f>
        <v>24.444444444444443</v>
      </c>
      <c r="M13" s="363">
        <f>PL4!M13/$C$13*100</f>
        <v>13.333333333333334</v>
      </c>
      <c r="N13" s="363">
        <f>PL4!N13/$C$13*100</f>
        <v>71.11111111111111</v>
      </c>
      <c r="O13" s="363">
        <f>PL4!O13/$C$13*100</f>
        <v>31.11111111111111</v>
      </c>
    </row>
    <row r="14" spans="1:15" ht="15.75">
      <c r="A14" s="151">
        <v>3</v>
      </c>
      <c r="B14" s="134" t="s">
        <v>155</v>
      </c>
      <c r="C14" s="199">
        <f>PL1!E18</f>
        <v>89</v>
      </c>
      <c r="D14" s="363">
        <f>PL4!D14/C14*100</f>
        <v>64.04494382022472</v>
      </c>
      <c r="E14" s="363">
        <f>PL4!E14/C14*100</f>
        <v>22.47191011235955</v>
      </c>
      <c r="F14" s="363">
        <f>PL4!F14/C14*100</f>
        <v>22.47191011235955</v>
      </c>
      <c r="G14" s="363">
        <f>PL4!G14/C14*100</f>
        <v>47.19101123595505</v>
      </c>
      <c r="H14" s="363">
        <f>PL4!H14/C14*100</f>
        <v>5.617977528089887</v>
      </c>
      <c r="I14" s="363">
        <f>PL4!I14/C14*100</f>
        <v>0</v>
      </c>
      <c r="J14" s="363">
        <f>PL4!J14/C14*100</f>
        <v>22.47191011235955</v>
      </c>
      <c r="K14" s="363">
        <f>PL4!K14/$C$14*100</f>
        <v>4.49438202247191</v>
      </c>
      <c r="L14" s="363">
        <f>PL4!L14/$C$14*100</f>
        <v>7.865168539325842</v>
      </c>
      <c r="M14" s="363">
        <f>PL4!M14/$C$14*100</f>
        <v>4.49438202247191</v>
      </c>
      <c r="N14" s="363">
        <f>PL4!N14/$C$14*100</f>
        <v>74.15730337078652</v>
      </c>
      <c r="O14" s="363">
        <f>PL4!O14/$C$14*100</f>
        <v>32.58426966292135</v>
      </c>
    </row>
    <row r="15" spans="1:15" ht="15">
      <c r="A15" s="151">
        <v>4</v>
      </c>
      <c r="B15" s="223" t="s">
        <v>156</v>
      </c>
      <c r="C15" s="199">
        <f>PL1!E19</f>
        <v>94</v>
      </c>
      <c r="D15" s="363">
        <f>PL4!D15/C15*100</f>
        <v>26.595744680851062</v>
      </c>
      <c r="E15" s="363">
        <f>PL4!E15/C15*100</f>
        <v>20.212765957446805</v>
      </c>
      <c r="F15" s="363">
        <f>PL4!F15/C15*100</f>
        <v>5.319148936170213</v>
      </c>
      <c r="G15" s="363">
        <f>PL4!G15/C15*100</f>
        <v>82.97872340425532</v>
      </c>
      <c r="H15" s="363">
        <f>PL4!H15/C15*100</f>
        <v>9.574468085106384</v>
      </c>
      <c r="I15" s="363">
        <f>PL4!I15/C15*100</f>
        <v>4.25531914893617</v>
      </c>
      <c r="J15" s="363">
        <f>PL4!J15/C15*100</f>
        <v>28.723404255319153</v>
      </c>
      <c r="K15" s="363">
        <f>PL4!K15/$C$15*100</f>
        <v>5.319148936170213</v>
      </c>
      <c r="L15" s="363">
        <f>PL4!L15/$C$15*100</f>
        <v>78.72340425531915</v>
      </c>
      <c r="M15" s="363">
        <f>PL4!M15/$C$15*100</f>
        <v>4.25531914893617</v>
      </c>
      <c r="N15" s="363">
        <f>PL4!N15/$C$15*100</f>
        <v>56.38297872340425</v>
      </c>
      <c r="O15" s="363">
        <f>PL4!O15/$C$15*100</f>
        <v>11.702127659574469</v>
      </c>
    </row>
    <row r="16" spans="1:15" ht="15.75">
      <c r="A16" s="151">
        <v>5</v>
      </c>
      <c r="B16" s="134" t="s">
        <v>157</v>
      </c>
      <c r="C16" s="199">
        <f>PL1!E20</f>
        <v>61</v>
      </c>
      <c r="D16" s="363">
        <f>PL4!D16/C16*100</f>
        <v>37.704918032786885</v>
      </c>
      <c r="E16" s="363">
        <f>PL4!E16/C16*100</f>
        <v>90.1639344262295</v>
      </c>
      <c r="F16" s="363">
        <f>PL4!F16/C16*100</f>
        <v>6.557377049180328</v>
      </c>
      <c r="G16" s="363">
        <f>PL4!G16/C16*100</f>
        <v>0</v>
      </c>
      <c r="H16" s="363">
        <f>PL4!H16/C16*100</f>
        <v>27.86885245901639</v>
      </c>
      <c r="I16" s="363">
        <f>PL4!I16/C16*100</f>
        <v>14.754098360655737</v>
      </c>
      <c r="J16" s="363">
        <f>PL4!J16/C16*100</f>
        <v>70.49180327868852</v>
      </c>
      <c r="K16" s="363">
        <f>PL4!K16/$C$16*100</f>
        <v>90.1639344262295</v>
      </c>
      <c r="L16" s="363">
        <f>PL4!L16/$C$16*100</f>
        <v>73.77049180327869</v>
      </c>
      <c r="M16" s="363">
        <f>PL4!M16/$C$16*100</f>
        <v>42.62295081967213</v>
      </c>
      <c r="N16" s="363">
        <f>PL4!N16/$C$16*100</f>
        <v>72.1311475409836</v>
      </c>
      <c r="O16" s="363">
        <f>PL4!O16/$C$16*100</f>
        <v>67.21311475409836</v>
      </c>
    </row>
    <row r="17" spans="1:15" ht="15.75">
      <c r="A17" s="151">
        <v>6</v>
      </c>
      <c r="B17" s="134" t="s">
        <v>158</v>
      </c>
      <c r="C17" s="199">
        <f>PL1!E21</f>
        <v>63</v>
      </c>
      <c r="D17" s="363">
        <f>PL4!D17/C17*100</f>
        <v>95.23809523809523</v>
      </c>
      <c r="E17" s="363">
        <f>PL4!E17/C17*100</f>
        <v>100</v>
      </c>
      <c r="F17" s="363">
        <f>PL4!F17/C17*100</f>
        <v>6.349206349206349</v>
      </c>
      <c r="G17" s="363">
        <f>PL4!G17/C17*100</f>
        <v>100</v>
      </c>
      <c r="H17" s="363">
        <f>PL4!H17/C17*100</f>
        <v>65.07936507936508</v>
      </c>
      <c r="I17" s="363">
        <f>PL4!I17/C17*100</f>
        <v>38.095238095238095</v>
      </c>
      <c r="J17" s="363">
        <f>PL4!J17/C17*100</f>
        <v>77.77777777777779</v>
      </c>
      <c r="K17" s="363">
        <f>PL4!K17/$C$17*100</f>
        <v>100</v>
      </c>
      <c r="L17" s="363">
        <f>PL4!L17/$C$17*100</f>
        <v>100</v>
      </c>
      <c r="M17" s="363">
        <f>PL4!M17/$C$17*100</f>
        <v>4.761904761904762</v>
      </c>
      <c r="N17" s="363">
        <f>PL4!N17/$C$17*100</f>
        <v>100</v>
      </c>
      <c r="O17" s="363">
        <f>PL4!O17/$C$17*100</f>
        <v>42.857142857142854</v>
      </c>
    </row>
    <row r="18" spans="1:15" ht="15.75">
      <c r="A18" s="151">
        <v>7</v>
      </c>
      <c r="B18" s="134" t="s">
        <v>159</v>
      </c>
      <c r="C18" s="199">
        <f>PL1!E22</f>
        <v>65</v>
      </c>
      <c r="D18" s="363">
        <f>PL4!D18/C18*100</f>
        <v>27.692307692307693</v>
      </c>
      <c r="E18" s="363">
        <f>PL4!E18/C18*100</f>
        <v>30.76923076923077</v>
      </c>
      <c r="F18" s="364">
        <f>PL4!F18/C18*100</f>
        <v>0</v>
      </c>
      <c r="G18" s="364">
        <f>PL4!G18/C18*100</f>
        <v>41.53846153846154</v>
      </c>
      <c r="H18" s="364">
        <f>PL4!H18/C18*100</f>
        <v>1.5384615384615385</v>
      </c>
      <c r="I18" s="364">
        <f>PL4!I18/C18*100</f>
        <v>1.5384615384615385</v>
      </c>
      <c r="J18" s="364">
        <f>PL4!J18/C18*100</f>
        <v>43.07692307692308</v>
      </c>
      <c r="K18" s="363">
        <f>PL4!K18/$C$18*100</f>
        <v>12.307692307692308</v>
      </c>
      <c r="L18" s="363">
        <f>PL4!L18/$C$18*100</f>
        <v>49.23076923076923</v>
      </c>
      <c r="M18" s="363">
        <f>PL4!M18/$C$18*100</f>
        <v>18.461538461538463</v>
      </c>
      <c r="N18" s="363">
        <f>PL4!N18/$C$18*100</f>
        <v>75.38461538461539</v>
      </c>
      <c r="O18" s="363">
        <f>PL4!O18/$C$18*100</f>
        <v>36.92307692307693</v>
      </c>
    </row>
    <row r="19" spans="1:15" ht="15.75">
      <c r="A19" s="151">
        <v>8</v>
      </c>
      <c r="B19" s="134" t="s">
        <v>160</v>
      </c>
      <c r="C19" s="199">
        <f>PL1!E23</f>
        <v>114</v>
      </c>
      <c r="D19" s="363">
        <f>PL4!D19/C19*100</f>
        <v>97.36842105263158</v>
      </c>
      <c r="E19" s="363">
        <f>PL4!E19/C19*100</f>
        <v>25.438596491228072</v>
      </c>
      <c r="F19" s="363">
        <f>PL4!F19/C19*100</f>
        <v>0</v>
      </c>
      <c r="G19" s="363">
        <f>PL4!G19/C19*100</f>
        <v>22.807017543859647</v>
      </c>
      <c r="H19" s="363">
        <f>PL4!H19/C19*100</f>
        <v>7.017543859649122</v>
      </c>
      <c r="I19" s="363">
        <f>PL4!I19/C19*100</f>
        <v>2.631578947368421</v>
      </c>
      <c r="J19" s="363">
        <f>PL4!J19/C19*100</f>
        <v>58.77192982456141</v>
      </c>
      <c r="K19" s="363">
        <f>PL4!K19/$C$19*100</f>
        <v>7.894736842105263</v>
      </c>
      <c r="L19" s="363">
        <f>PL4!L19/$C$19*100</f>
        <v>21.052631578947366</v>
      </c>
      <c r="M19" s="363">
        <f>PL4!M19/$C$19*100</f>
        <v>10.526315789473683</v>
      </c>
      <c r="N19" s="363">
        <f>PL4!N19/$C$19*100</f>
        <v>98.24561403508771</v>
      </c>
      <c r="O19" s="363">
        <f>PL4!O19/$C$19*100</f>
        <v>16.666666666666664</v>
      </c>
    </row>
    <row r="20" spans="1:15" s="222" customFormat="1" ht="15">
      <c r="A20" s="219" t="s">
        <v>13</v>
      </c>
      <c r="B20" s="220" t="s">
        <v>14</v>
      </c>
      <c r="C20" s="198">
        <f>SUM(C21:C27)</f>
        <v>820</v>
      </c>
      <c r="D20" s="365">
        <f>PL4!D20/$C$20*100</f>
        <v>43.90243902439025</v>
      </c>
      <c r="E20" s="365">
        <f>PL4!E20/$C$20*100</f>
        <v>40.731707317073166</v>
      </c>
      <c r="F20" s="365">
        <f>PL4!F20/$C$20*100</f>
        <v>1.4634146341463417</v>
      </c>
      <c r="G20" s="365">
        <f>PL4!G20/$C$20*100</f>
        <v>30.48780487804878</v>
      </c>
      <c r="H20" s="365">
        <f>PL4!H20/$C$20*100</f>
        <v>6.585365853658537</v>
      </c>
      <c r="I20" s="365">
        <f>PL4!I20/$C$20*100</f>
        <v>2.9268292682926833</v>
      </c>
      <c r="J20" s="365">
        <f>PL4!J20/$C$20*100</f>
        <v>25.48780487804878</v>
      </c>
      <c r="K20" s="365">
        <f>PL4!K20/$C$20*100</f>
        <v>13.658536585365855</v>
      </c>
      <c r="L20" s="365">
        <f>PL4!L20/$C$20*100</f>
        <v>28.536585365853657</v>
      </c>
      <c r="M20" s="365">
        <f>PL4!M20/$C$20*100</f>
        <v>25.731707317073173</v>
      </c>
      <c r="N20" s="365">
        <f>PL4!N20/$C$20*100</f>
        <v>56.58536585365853</v>
      </c>
      <c r="O20" s="365">
        <f>PL4!O20/$C$20*100</f>
        <v>11.341463414634147</v>
      </c>
    </row>
    <row r="21" spans="1:15" ht="15.75">
      <c r="A21" s="151">
        <v>9</v>
      </c>
      <c r="B21" s="134" t="s">
        <v>161</v>
      </c>
      <c r="C21" s="199">
        <f>PL1!E25</f>
        <v>95</v>
      </c>
      <c r="D21" s="363">
        <f>PL4!D21/C21*100</f>
        <v>78.94736842105263</v>
      </c>
      <c r="E21" s="363">
        <f>PL4!E21/C21*100</f>
        <v>53.68421052631579</v>
      </c>
      <c r="F21" s="363">
        <f>PL4!F21/PL5!C21*100</f>
        <v>0</v>
      </c>
      <c r="G21" s="363">
        <f>PL4!G21/C21*100</f>
        <v>38.94736842105263</v>
      </c>
      <c r="H21" s="363">
        <f>PL4!H21/C21*100</f>
        <v>7.368421052631578</v>
      </c>
      <c r="I21" s="363">
        <f>PL4!I21/C21*100</f>
        <v>2.1052631578947367</v>
      </c>
      <c r="J21" s="363">
        <f>PL4!J21/C21*100</f>
        <v>43.15789473684211</v>
      </c>
      <c r="K21" s="363">
        <f>PL4!K21/$C$21*100</f>
        <v>28.421052631578945</v>
      </c>
      <c r="L21" s="363">
        <f>PL4!L21/$C$21*100</f>
        <v>9.473684210526317</v>
      </c>
      <c r="M21" s="363">
        <f>PL4!M21/$C$21*100</f>
        <v>17.894736842105264</v>
      </c>
      <c r="N21" s="363">
        <f>PL4!N21/$C$21*100</f>
        <v>61.05263157894737</v>
      </c>
      <c r="O21" s="363">
        <f>PL4!O21/$C$21*100</f>
        <v>14.736842105263156</v>
      </c>
    </row>
    <row r="22" spans="1:15" ht="15.75">
      <c r="A22" s="151">
        <v>10</v>
      </c>
      <c r="B22" s="134" t="s">
        <v>152</v>
      </c>
      <c r="C22" s="199">
        <f>PL1!E26</f>
        <v>119</v>
      </c>
      <c r="D22" s="363">
        <f>PL4!D22/C22*100</f>
        <v>35.294117647058826</v>
      </c>
      <c r="E22" s="363">
        <f>PL4!E22/C22*100</f>
        <v>34.45378151260504</v>
      </c>
      <c r="F22" s="363">
        <f>PL4!F22/PL5!C22*100</f>
        <v>1.680672268907563</v>
      </c>
      <c r="G22" s="363">
        <f>PL4!G22/C22*100</f>
        <v>52.94117647058824</v>
      </c>
      <c r="H22" s="363">
        <f>PL4!H22/C22*100</f>
        <v>8.403361344537815</v>
      </c>
      <c r="I22" s="363">
        <f>PL4!I22/C22*100</f>
        <v>3.361344537815126</v>
      </c>
      <c r="J22" s="363">
        <f>PL4!J22/C22*100</f>
        <v>42.016806722689076</v>
      </c>
      <c r="K22" s="363">
        <f>PL4!K22/$C$22*100</f>
        <v>6.722689075630252</v>
      </c>
      <c r="L22" s="363">
        <f>PL4!L22/$C$22*100</f>
        <v>33.61344537815126</v>
      </c>
      <c r="M22" s="363">
        <f>PL4!M22/$C$22*100</f>
        <v>15.966386554621847</v>
      </c>
      <c r="N22" s="363">
        <f>PL4!N22/$C$22*100</f>
        <v>79.83193277310924</v>
      </c>
      <c r="O22" s="363">
        <f>PL4!O22/$C$22*100</f>
        <v>25.210084033613445</v>
      </c>
    </row>
    <row r="23" spans="1:15" ht="15.75">
      <c r="A23" s="151">
        <v>11</v>
      </c>
      <c r="B23" s="134" t="s">
        <v>162</v>
      </c>
      <c r="C23" s="199">
        <f>PL1!E27</f>
        <v>241</v>
      </c>
      <c r="D23" s="363">
        <f>PL4!D23/C23*100</f>
        <v>36.92946058091287</v>
      </c>
      <c r="E23" s="363">
        <f>PL4!E23/C23*100</f>
        <v>45.643153526970956</v>
      </c>
      <c r="F23" s="363">
        <f>PL4!F23/PL5!C23*100</f>
        <v>0</v>
      </c>
      <c r="G23" s="363">
        <f>PL4!G23/C23*100</f>
        <v>0</v>
      </c>
      <c r="H23" s="363">
        <f>PL4!H23/C23*100</f>
        <v>2.4896265560165975</v>
      </c>
      <c r="I23" s="363">
        <f>PL4!I23/C23*100</f>
        <v>1.6597510373443984</v>
      </c>
      <c r="J23" s="363">
        <f>PL4!J23/C23*100</f>
        <v>17.012448132780083</v>
      </c>
      <c r="K23" s="363">
        <f>PL4!K23/$C$23*100</f>
        <v>16.59751037344398</v>
      </c>
      <c r="L23" s="363">
        <f>PL4!L23/$C$23*100</f>
        <v>31.12033195020747</v>
      </c>
      <c r="M23" s="363">
        <f>PL4!M23/$C$23*100</f>
        <v>34.024896265560166</v>
      </c>
      <c r="N23" s="363">
        <f>PL4!N23/$C$23*100</f>
        <v>39.41908713692946</v>
      </c>
      <c r="O23" s="363">
        <f>PL4!O23/$C$23*100</f>
        <v>6.224066390041494</v>
      </c>
    </row>
    <row r="24" spans="1:15" ht="15.75">
      <c r="A24" s="151">
        <v>12</v>
      </c>
      <c r="B24" s="137" t="s">
        <v>163</v>
      </c>
      <c r="C24" s="199">
        <f>PL1!E28</f>
        <v>86</v>
      </c>
      <c r="D24" s="363">
        <f>PL4!D24/C24*100</f>
        <v>5.813953488372093</v>
      </c>
      <c r="E24" s="363">
        <f>PL4!E24/C24*100</f>
        <v>2.3255813953488373</v>
      </c>
      <c r="F24" s="363">
        <f>PL4!F24/PL5!C24*100</f>
        <v>5.813953488372093</v>
      </c>
      <c r="G24" s="363">
        <f>PL4!G24/C24*100</f>
        <v>8.13953488372093</v>
      </c>
      <c r="H24" s="363">
        <f>PL4!H24/C24*100</f>
        <v>10.465116279069768</v>
      </c>
      <c r="I24" s="363">
        <f>PL4!I24/C24*100</f>
        <v>10.465116279069768</v>
      </c>
      <c r="J24" s="363">
        <f>PL4!J24/C24*100</f>
        <v>13.953488372093023</v>
      </c>
      <c r="K24" s="363">
        <f>PL4!K24/$C$24*100</f>
        <v>13.953488372093023</v>
      </c>
      <c r="L24" s="363">
        <f>PL4!L24/$C$24*100</f>
        <v>11.627906976744185</v>
      </c>
      <c r="M24" s="363">
        <f>PL4!M24/$C$24*100</f>
        <v>13.953488372093023</v>
      </c>
      <c r="N24" s="363">
        <f>PL4!N24/$C$24*100</f>
        <v>2.3255813953488373</v>
      </c>
      <c r="O24" s="363">
        <f>PL4!O24/$C$24*100</f>
        <v>2.3255813953488373</v>
      </c>
    </row>
    <row r="25" spans="1:15" ht="15.75">
      <c r="A25" s="151">
        <v>13</v>
      </c>
      <c r="B25" s="134" t="s">
        <v>164</v>
      </c>
      <c r="C25" s="199">
        <f>PL1!E29</f>
        <v>82</v>
      </c>
      <c r="D25" s="363">
        <f>PL4!D25/C25*100</f>
        <v>3.6585365853658534</v>
      </c>
      <c r="E25" s="363">
        <f>PL4!E25/C25*100</f>
        <v>85.36585365853658</v>
      </c>
      <c r="F25" s="363">
        <f>PL4!F25/PL5!C25*100</f>
        <v>0</v>
      </c>
      <c r="G25" s="363">
        <f>PL4!G25/C25*100</f>
        <v>100</v>
      </c>
      <c r="H25" s="363">
        <f>PL4!H25/C25*100</f>
        <v>1.2195121951219512</v>
      </c>
      <c r="I25" s="363">
        <f>PL4!I25/C25*100</f>
        <v>0</v>
      </c>
      <c r="J25" s="363">
        <f>PL4!J25/C25*100</f>
        <v>3.6585365853658534</v>
      </c>
      <c r="K25" s="363">
        <f>PL4!K25/$C$25*100</f>
        <v>4.878048780487805</v>
      </c>
      <c r="L25" s="363">
        <f>PL4!L25/$C$25*100</f>
        <v>0</v>
      </c>
      <c r="M25" s="363">
        <f>PL4!M25/$C$25*100</f>
        <v>59.756097560975604</v>
      </c>
      <c r="N25" s="363">
        <f>PL4!N25/$C$25*100</f>
        <v>91.46341463414635</v>
      </c>
      <c r="O25" s="363">
        <f>PL4!O25/$C$25*100</f>
        <v>8.536585365853659</v>
      </c>
    </row>
    <row r="26" spans="1:15" ht="15.75">
      <c r="A26" s="151">
        <v>14</v>
      </c>
      <c r="B26" s="134" t="s">
        <v>165</v>
      </c>
      <c r="C26" s="199">
        <f>PL1!E30</f>
        <v>111</v>
      </c>
      <c r="D26" s="363">
        <f>PL4!D26/C26*100</f>
        <v>74.77477477477478</v>
      </c>
      <c r="E26" s="363">
        <f>PL4!E26/C26*100</f>
        <v>33.33333333333333</v>
      </c>
      <c r="F26" s="363">
        <f>PL4!F26/PL5!C26*100</f>
        <v>4.504504504504505</v>
      </c>
      <c r="G26" s="363">
        <f>PL4!G26/C26*100</f>
        <v>34.234234234234236</v>
      </c>
      <c r="H26" s="363">
        <f>PL4!H26/C26*100</f>
        <v>10.81081081081081</v>
      </c>
      <c r="I26" s="363">
        <f>PL4!I26/C26*100</f>
        <v>3.6036036036036037</v>
      </c>
      <c r="J26" s="363">
        <f>PL4!J26/C26*100</f>
        <v>19.81981981981982</v>
      </c>
      <c r="K26" s="363">
        <f>PL4!K26/$C$26*100</f>
        <v>4.504504504504505</v>
      </c>
      <c r="L26" s="363">
        <f>PL4!L26/$C$26*100</f>
        <v>36.93693693693694</v>
      </c>
      <c r="M26" s="363">
        <f>PL4!M26/$C$26*100</f>
        <v>22.52252252252252</v>
      </c>
      <c r="N26" s="363">
        <f>PL4!N26/$C$26*100</f>
        <v>72.07207207207207</v>
      </c>
      <c r="O26" s="363">
        <f>PL4!O26/$C$26*100</f>
        <v>11.711711711711711</v>
      </c>
    </row>
    <row r="27" spans="1:15" ht="15">
      <c r="A27" s="151">
        <v>15</v>
      </c>
      <c r="B27" s="224" t="s">
        <v>166</v>
      </c>
      <c r="C27" s="199">
        <f>PL1!E31</f>
        <v>86</v>
      </c>
      <c r="D27" s="363">
        <f>PL4!D27/C27*100</f>
        <v>73.25581395348837</v>
      </c>
      <c r="E27" s="363">
        <f>PL4!E27/C27*100</f>
        <v>26.744186046511626</v>
      </c>
      <c r="F27" s="363">
        <f>PL4!F27/PL5!C27*100</f>
        <v>0</v>
      </c>
      <c r="G27" s="363">
        <f>PL4!G27/C27*100</f>
        <v>26.744186046511626</v>
      </c>
      <c r="H27" s="363">
        <f>PL4!H27/C27*100</f>
        <v>10.465116279069768</v>
      </c>
      <c r="I27" s="363">
        <f>PL4!I27/C27*100</f>
        <v>1.1627906976744187</v>
      </c>
      <c r="J27" s="363">
        <f>PL4!J27/C27*100</f>
        <v>46.51162790697674</v>
      </c>
      <c r="K27" s="363">
        <f>PL4!K27/$C$27*100</f>
        <v>18.6046511627907</v>
      </c>
      <c r="L27" s="363">
        <f>PL4!L27/$C$27*100</f>
        <v>68.6046511627907</v>
      </c>
      <c r="M27" s="363">
        <f>PL4!M27/$C$27*100</f>
        <v>8.13953488372093</v>
      </c>
      <c r="N27" s="363">
        <f>PL4!N27/$C$27*100</f>
        <v>68.6046511627907</v>
      </c>
      <c r="O27" s="363">
        <f>PL4!O27/$C$27*100</f>
        <v>13.953488372093023</v>
      </c>
    </row>
    <row r="28" spans="1:15" s="222" customFormat="1" ht="28.5">
      <c r="A28" s="225" t="s">
        <v>17</v>
      </c>
      <c r="B28" s="226" t="s">
        <v>167</v>
      </c>
      <c r="C28" s="198">
        <f>C11+C20</f>
        <v>1704</v>
      </c>
      <c r="D28" s="365">
        <f>PL4!D28/$C$28*100</f>
        <v>50.5868544600939</v>
      </c>
      <c r="E28" s="365">
        <f>PL4!E28/$C$28*100</f>
        <v>38.732394366197184</v>
      </c>
      <c r="F28" s="365">
        <f>PL4!F28/$C$28*100</f>
        <v>4.518779342723005</v>
      </c>
      <c r="G28" s="365">
        <f>PL4!G28/$C$28*100</f>
        <v>42.48826291079813</v>
      </c>
      <c r="H28" s="365">
        <f>PL4!H28/$C$28*100</f>
        <v>11.326291079812206</v>
      </c>
      <c r="I28" s="365">
        <f>PL4!I28/$C$28*100</f>
        <v>4.577464788732395</v>
      </c>
      <c r="J28" s="365">
        <f>PL4!J28/$C$28*100</f>
        <v>30.57511737089202</v>
      </c>
      <c r="K28" s="365">
        <f>PL4!K28/$C$28*100</f>
        <v>19.600938967136152</v>
      </c>
      <c r="L28" s="365">
        <f>PL4!L28/$C$28*100</f>
        <v>29.929577464788732</v>
      </c>
      <c r="M28" s="365">
        <f>PL4!M28/$C$28*100</f>
        <v>25.645539906103288</v>
      </c>
      <c r="N28" s="365">
        <f>PL4!N28/$C$28*100</f>
        <v>62.617370892018776</v>
      </c>
      <c r="O28" s="365">
        <f>PL4!O28/$C$28*100</f>
        <v>19.248826291079812</v>
      </c>
    </row>
    <row r="29" spans="1:15" ht="15" hidden="1">
      <c r="A29" s="227"/>
      <c r="B29" s="227"/>
      <c r="C29" s="227"/>
      <c r="D29" s="227"/>
      <c r="E29" s="227"/>
      <c r="F29" s="227"/>
      <c r="G29" s="227"/>
      <c r="H29" s="227"/>
      <c r="I29" s="227"/>
      <c r="J29" s="227"/>
      <c r="K29" s="227"/>
      <c r="L29" s="227"/>
      <c r="M29" s="227"/>
      <c r="N29" s="227"/>
      <c r="O29" s="227"/>
    </row>
    <row r="30" spans="1:15" ht="15" hidden="1">
      <c r="A30" s="227"/>
      <c r="B30" s="227"/>
      <c r="C30" s="227"/>
      <c r="D30" s="227"/>
      <c r="E30" s="227"/>
      <c r="F30" s="227"/>
      <c r="G30" s="227"/>
      <c r="H30" s="227"/>
      <c r="I30" s="227"/>
      <c r="J30" s="227"/>
      <c r="K30" s="227"/>
      <c r="L30" s="227"/>
      <c r="M30" s="227"/>
      <c r="N30" s="227"/>
      <c r="O30" s="227"/>
    </row>
    <row r="31" ht="15" hidden="1"/>
    <row r="32" spans="1:15" ht="30.75" customHeight="1" hidden="1">
      <c r="A32" s="407" t="s">
        <v>21</v>
      </c>
      <c r="B32" s="444" t="s">
        <v>22</v>
      </c>
      <c r="C32" s="445"/>
      <c r="D32" s="444" t="s">
        <v>23</v>
      </c>
      <c r="E32" s="445"/>
      <c r="F32" s="444" t="s">
        <v>24</v>
      </c>
      <c r="G32" s="454"/>
      <c r="H32" s="445"/>
      <c r="I32" s="444" t="s">
        <v>25</v>
      </c>
      <c r="J32" s="454"/>
      <c r="K32" s="445"/>
      <c r="L32" s="451" t="s">
        <v>26</v>
      </c>
      <c r="M32" s="451"/>
      <c r="N32" s="404" t="s">
        <v>27</v>
      </c>
      <c r="O32" s="404"/>
    </row>
    <row r="33" spans="1:15" ht="41.25" customHeight="1" hidden="1">
      <c r="A33" s="407"/>
      <c r="B33" s="444" t="s">
        <v>28</v>
      </c>
      <c r="C33" s="445"/>
      <c r="D33" s="444" t="s">
        <v>29</v>
      </c>
      <c r="E33" s="445"/>
      <c r="F33" s="444" t="s">
        <v>30</v>
      </c>
      <c r="G33" s="454"/>
      <c r="H33" s="445"/>
      <c r="I33" s="444" t="s">
        <v>31</v>
      </c>
      <c r="J33" s="454"/>
      <c r="K33" s="445"/>
      <c r="L33" s="451" t="s">
        <v>32</v>
      </c>
      <c r="M33" s="451"/>
      <c r="N33" s="404" t="s">
        <v>33</v>
      </c>
      <c r="O33" s="404"/>
    </row>
    <row r="34" ht="15" hidden="1"/>
    <row r="35" spans="2:6" ht="15" hidden="1">
      <c r="B35" s="446" t="s">
        <v>121</v>
      </c>
      <c r="C35" s="446"/>
      <c r="D35" s="446"/>
      <c r="E35" s="446"/>
      <c r="F35" s="446"/>
    </row>
  </sheetData>
  <sheetProtection/>
  <mergeCells count="26">
    <mergeCell ref="A2:C2"/>
    <mergeCell ref="A3:C3"/>
    <mergeCell ref="H2:O2"/>
    <mergeCell ref="H3:O3"/>
    <mergeCell ref="N1:O1"/>
    <mergeCell ref="F33:H33"/>
    <mergeCell ref="I33:K33"/>
    <mergeCell ref="L33:M33"/>
    <mergeCell ref="F32:H32"/>
    <mergeCell ref="I32:K32"/>
    <mergeCell ref="B35:F35"/>
    <mergeCell ref="B9:B10"/>
    <mergeCell ref="A5:O5"/>
    <mergeCell ref="N32:O32"/>
    <mergeCell ref="A7:O7"/>
    <mergeCell ref="L32:M32"/>
    <mergeCell ref="N33:O33"/>
    <mergeCell ref="A9:A10"/>
    <mergeCell ref="C9:C10"/>
    <mergeCell ref="D9:O9"/>
    <mergeCell ref="A6:O6"/>
    <mergeCell ref="A32:A33"/>
    <mergeCell ref="B32:C32"/>
    <mergeCell ref="D32:E32"/>
    <mergeCell ref="B33:C33"/>
    <mergeCell ref="D33:E33"/>
  </mergeCells>
  <printOptions/>
  <pageMargins left="0.3" right="0.16" top="0.47" bottom="0.75" header="0.2" footer="0.3"/>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P34"/>
  <sheetViews>
    <sheetView zoomScalePageLayoutView="0" workbookViewId="0" topLeftCell="A1">
      <selection activeCell="R16" sqref="R16"/>
    </sheetView>
  </sheetViews>
  <sheetFormatPr defaultColWidth="9.140625" defaultRowHeight="15"/>
  <cols>
    <col min="1" max="1" width="4.7109375" style="147" customWidth="1"/>
    <col min="2" max="2" width="20.8515625" style="147" customWidth="1"/>
    <col min="3" max="3" width="11.7109375" style="147" customWidth="1"/>
    <col min="4" max="5" width="8.7109375" style="147" customWidth="1"/>
    <col min="6" max="6" width="5.7109375" style="147" customWidth="1"/>
    <col min="7" max="7" width="8.7109375" style="230" customWidth="1"/>
    <col min="8" max="8" width="7.28125" style="147" customWidth="1"/>
    <col min="9" max="9" width="5.57421875" style="147" customWidth="1"/>
    <col min="10" max="10" width="5.7109375" style="147" customWidth="1"/>
    <col min="11" max="11" width="6.140625" style="147" customWidth="1"/>
    <col min="12" max="12" width="6.8515625" style="147" customWidth="1"/>
    <col min="13" max="14" width="7.140625" style="147" customWidth="1"/>
    <col min="15" max="15" width="6.7109375" style="147" customWidth="1"/>
    <col min="16" max="16384" width="9.140625" style="147" customWidth="1"/>
  </cols>
  <sheetData>
    <row r="1" spans="7:15" s="197" customFormat="1" ht="15">
      <c r="G1" s="230"/>
      <c r="N1" s="410" t="s">
        <v>117</v>
      </c>
      <c r="O1" s="410"/>
    </row>
    <row r="2" spans="1:14" s="228" customFormat="1" ht="15.75">
      <c r="A2" s="394" t="str">
        <f>PL5!A2:C2</f>
        <v>ỦY BAN NHÂN DÂN</v>
      </c>
      <c r="B2" s="394"/>
      <c r="C2" s="394"/>
      <c r="G2" s="229"/>
      <c r="H2" s="394" t="str">
        <f>PL5!H2:O2</f>
        <v>CỘNG HÒA XÃ HỘI CHỦ NGHĨA VIỆT NAM</v>
      </c>
      <c r="I2" s="394"/>
      <c r="J2" s="394"/>
      <c r="K2" s="394"/>
      <c r="L2" s="394"/>
      <c r="M2" s="394"/>
      <c r="N2" s="394"/>
    </row>
    <row r="3" spans="1:14" s="228" customFormat="1" ht="16.5">
      <c r="A3" s="394" t="str">
        <f>PL5!A3:C3</f>
        <v>THỊ XÃ ĐỨC PHỔ</v>
      </c>
      <c r="B3" s="394"/>
      <c r="C3" s="394"/>
      <c r="G3" s="229"/>
      <c r="H3" s="388" t="str">
        <f>PL5!H3:O3</f>
        <v>Độc lập - Tự do - Hạnh phúc</v>
      </c>
      <c r="I3" s="388"/>
      <c r="J3" s="388"/>
      <c r="K3" s="388"/>
      <c r="L3" s="388"/>
      <c r="M3" s="388"/>
      <c r="N3" s="388"/>
    </row>
    <row r="5" spans="1:15" ht="15">
      <c r="A5" s="370" t="s">
        <v>78</v>
      </c>
      <c r="B5" s="370"/>
      <c r="C5" s="370"/>
      <c r="D5" s="370"/>
      <c r="E5" s="370"/>
      <c r="F5" s="370"/>
      <c r="G5" s="370"/>
      <c r="H5" s="370"/>
      <c r="I5" s="370"/>
      <c r="J5" s="370"/>
      <c r="K5" s="370"/>
      <c r="L5" s="370"/>
      <c r="M5" s="370"/>
      <c r="N5" s="370"/>
      <c r="O5" s="370"/>
    </row>
    <row r="6" spans="1:15" ht="16.5">
      <c r="A6" s="388" t="s">
        <v>35</v>
      </c>
      <c r="B6" s="388"/>
      <c r="C6" s="388"/>
      <c r="D6" s="388"/>
      <c r="E6" s="388"/>
      <c r="F6" s="388"/>
      <c r="G6" s="388"/>
      <c r="H6" s="388"/>
      <c r="I6" s="388"/>
      <c r="J6" s="388"/>
      <c r="K6" s="388"/>
      <c r="L6" s="388"/>
      <c r="M6" s="388"/>
      <c r="N6" s="388"/>
      <c r="O6" s="388"/>
    </row>
    <row r="7" spans="1:15" ht="15">
      <c r="A7" s="398" t="str">
        <f>PL1!A9:H9</f>
        <v>(Kèm theo Công văn số:             /UBND ngày      /5/2022 của UBND thị xã Đức Phổ)</v>
      </c>
      <c r="B7" s="398"/>
      <c r="C7" s="398"/>
      <c r="D7" s="398"/>
      <c r="E7" s="398"/>
      <c r="F7" s="398"/>
      <c r="G7" s="398"/>
      <c r="H7" s="398"/>
      <c r="I7" s="398"/>
      <c r="J7" s="398"/>
      <c r="K7" s="398"/>
      <c r="L7" s="398"/>
      <c r="M7" s="398"/>
      <c r="N7" s="398"/>
      <c r="O7" s="398"/>
    </row>
    <row r="9" spans="1:15" ht="21" customHeight="1">
      <c r="A9" s="389" t="s">
        <v>1</v>
      </c>
      <c r="B9" s="390" t="s">
        <v>43</v>
      </c>
      <c r="C9" s="389" t="s">
        <v>4</v>
      </c>
      <c r="D9" s="389" t="s">
        <v>36</v>
      </c>
      <c r="E9" s="389"/>
      <c r="F9" s="389"/>
      <c r="G9" s="389"/>
      <c r="H9" s="389"/>
      <c r="I9" s="389"/>
      <c r="J9" s="389"/>
      <c r="K9" s="389"/>
      <c r="L9" s="389"/>
      <c r="M9" s="389"/>
      <c r="N9" s="389"/>
      <c r="O9" s="389"/>
    </row>
    <row r="10" spans="1:15" ht="21.75" customHeight="1">
      <c r="A10" s="389"/>
      <c r="B10" s="392"/>
      <c r="C10" s="389"/>
      <c r="D10" s="206">
        <v>1</v>
      </c>
      <c r="E10" s="206">
        <v>2</v>
      </c>
      <c r="F10" s="206">
        <v>3</v>
      </c>
      <c r="G10" s="203">
        <v>4</v>
      </c>
      <c r="H10" s="206">
        <v>5</v>
      </c>
      <c r="I10" s="206">
        <v>6</v>
      </c>
      <c r="J10" s="206">
        <v>7</v>
      </c>
      <c r="K10" s="206">
        <v>8</v>
      </c>
      <c r="L10" s="206">
        <v>9</v>
      </c>
      <c r="M10" s="206">
        <v>10</v>
      </c>
      <c r="N10" s="206">
        <v>11</v>
      </c>
      <c r="O10" s="206">
        <v>12</v>
      </c>
    </row>
    <row r="11" spans="1:16" s="10" customFormat="1" ht="15">
      <c r="A11" s="163" t="s">
        <v>10</v>
      </c>
      <c r="B11" s="131" t="s">
        <v>11</v>
      </c>
      <c r="C11" s="122">
        <f>SUM(C12:C19)</f>
        <v>1460</v>
      </c>
      <c r="D11" s="122">
        <f aca="true" t="shared" si="0" ref="D11:O11">SUM(D12:D19)</f>
        <v>609</v>
      </c>
      <c r="E11" s="122">
        <f t="shared" si="0"/>
        <v>310</v>
      </c>
      <c r="F11" s="122">
        <f t="shared" si="0"/>
        <v>65</v>
      </c>
      <c r="G11" s="157">
        <f t="shared" si="0"/>
        <v>737</v>
      </c>
      <c r="H11" s="122">
        <f t="shared" si="0"/>
        <v>150</v>
      </c>
      <c r="I11" s="122">
        <f t="shared" si="0"/>
        <v>49</v>
      </c>
      <c r="J11" s="122">
        <f t="shared" si="0"/>
        <v>254</v>
      </c>
      <c r="K11" s="122">
        <f t="shared" si="0"/>
        <v>178</v>
      </c>
      <c r="L11" s="122">
        <f t="shared" si="0"/>
        <v>221</v>
      </c>
      <c r="M11" s="122">
        <f t="shared" si="0"/>
        <v>80</v>
      </c>
      <c r="N11" s="122">
        <f t="shared" si="0"/>
        <v>513</v>
      </c>
      <c r="O11" s="122">
        <f t="shared" si="0"/>
        <v>119</v>
      </c>
      <c r="P11" s="287"/>
    </row>
    <row r="12" spans="1:15" ht="15.75">
      <c r="A12" s="167">
        <v>1</v>
      </c>
      <c r="B12" s="132" t="s">
        <v>153</v>
      </c>
      <c r="C12" s="211">
        <f>PL1!G16</f>
        <v>622</v>
      </c>
      <c r="D12" s="203">
        <v>215</v>
      </c>
      <c r="E12" s="203">
        <v>86</v>
      </c>
      <c r="F12" s="203">
        <v>46</v>
      </c>
      <c r="G12" s="203">
        <v>385</v>
      </c>
      <c r="H12" s="212">
        <v>47</v>
      </c>
      <c r="I12" s="212">
        <v>3</v>
      </c>
      <c r="J12" s="203">
        <v>54</v>
      </c>
      <c r="K12" s="213">
        <v>73</v>
      </c>
      <c r="L12" s="213">
        <v>15</v>
      </c>
      <c r="M12" s="213">
        <v>47</v>
      </c>
      <c r="N12" s="214">
        <v>161</v>
      </c>
      <c r="O12" s="214">
        <v>7</v>
      </c>
    </row>
    <row r="13" spans="1:15" ht="15.75">
      <c r="A13" s="167">
        <v>2</v>
      </c>
      <c r="B13" s="132" t="s">
        <v>154</v>
      </c>
      <c r="C13" s="211">
        <f>PL1!G17</f>
        <v>71</v>
      </c>
      <c r="D13" s="203">
        <v>48</v>
      </c>
      <c r="E13" s="203">
        <v>15</v>
      </c>
      <c r="F13" s="203">
        <v>0</v>
      </c>
      <c r="G13" s="203">
        <v>7</v>
      </c>
      <c r="H13" s="212">
        <v>0</v>
      </c>
      <c r="I13" s="212">
        <v>0</v>
      </c>
      <c r="J13" s="203">
        <v>0</v>
      </c>
      <c r="K13" s="213">
        <v>1</v>
      </c>
      <c r="L13" s="213">
        <v>7</v>
      </c>
      <c r="M13" s="213">
        <v>0</v>
      </c>
      <c r="N13" s="214">
        <v>18</v>
      </c>
      <c r="O13" s="214">
        <v>0</v>
      </c>
    </row>
    <row r="14" spans="1:15" ht="15.75">
      <c r="A14" s="167">
        <v>3</v>
      </c>
      <c r="B14" s="132" t="s">
        <v>155</v>
      </c>
      <c r="C14" s="211">
        <f>PL1!G18</f>
        <v>171</v>
      </c>
      <c r="D14" s="203">
        <v>59</v>
      </c>
      <c r="E14" s="203">
        <v>4</v>
      </c>
      <c r="F14" s="203">
        <v>3</v>
      </c>
      <c r="G14" s="203">
        <v>108</v>
      </c>
      <c r="H14" s="212">
        <v>3</v>
      </c>
      <c r="I14" s="212">
        <v>0</v>
      </c>
      <c r="J14" s="203">
        <v>2</v>
      </c>
      <c r="K14" s="213">
        <v>0</v>
      </c>
      <c r="L14" s="213">
        <v>0</v>
      </c>
      <c r="M14" s="213">
        <v>0</v>
      </c>
      <c r="N14" s="214">
        <v>77</v>
      </c>
      <c r="O14" s="214">
        <v>6</v>
      </c>
    </row>
    <row r="15" spans="1:15" ht="15.75">
      <c r="A15" s="167">
        <v>4</v>
      </c>
      <c r="B15" s="215" t="s">
        <v>156</v>
      </c>
      <c r="C15" s="211">
        <f>PL1!G19</f>
        <v>119</v>
      </c>
      <c r="D15" s="203">
        <v>3</v>
      </c>
      <c r="E15" s="203">
        <v>2</v>
      </c>
      <c r="F15" s="203">
        <v>0</v>
      </c>
      <c r="G15" s="203">
        <v>111</v>
      </c>
      <c r="H15" s="212">
        <v>0</v>
      </c>
      <c r="I15" s="212">
        <v>0</v>
      </c>
      <c r="J15" s="203">
        <v>5</v>
      </c>
      <c r="K15" s="213">
        <v>1</v>
      </c>
      <c r="L15" s="213">
        <v>53</v>
      </c>
      <c r="M15" s="213">
        <v>0</v>
      </c>
      <c r="N15" s="214">
        <v>24</v>
      </c>
      <c r="O15" s="214">
        <v>1</v>
      </c>
    </row>
    <row r="16" spans="1:15" ht="15.75">
      <c r="A16" s="167">
        <v>5</v>
      </c>
      <c r="B16" s="132" t="s">
        <v>157</v>
      </c>
      <c r="C16" s="211">
        <f>PL1!G20</f>
        <v>166</v>
      </c>
      <c r="D16" s="203">
        <v>91</v>
      </c>
      <c r="E16" s="203">
        <v>113</v>
      </c>
      <c r="F16" s="203">
        <v>9</v>
      </c>
      <c r="G16" s="203">
        <v>0</v>
      </c>
      <c r="H16" s="212">
        <v>54</v>
      </c>
      <c r="I16" s="212">
        <v>22</v>
      </c>
      <c r="J16" s="203">
        <v>68</v>
      </c>
      <c r="K16" s="213">
        <v>56</v>
      </c>
      <c r="L16" s="213">
        <v>63</v>
      </c>
      <c r="M16" s="213">
        <v>25</v>
      </c>
      <c r="N16" s="214">
        <v>69</v>
      </c>
      <c r="O16" s="214">
        <v>58</v>
      </c>
    </row>
    <row r="17" spans="1:15" ht="15.75">
      <c r="A17" s="167">
        <v>6</v>
      </c>
      <c r="B17" s="132" t="s">
        <v>158</v>
      </c>
      <c r="C17" s="211">
        <f>PL1!G21</f>
        <v>78</v>
      </c>
      <c r="D17" s="203">
        <v>60</v>
      </c>
      <c r="E17" s="203">
        <v>67</v>
      </c>
      <c r="F17" s="203">
        <v>7</v>
      </c>
      <c r="G17" s="203">
        <v>47</v>
      </c>
      <c r="H17" s="212">
        <v>42</v>
      </c>
      <c r="I17" s="212">
        <v>24</v>
      </c>
      <c r="J17" s="203">
        <v>54</v>
      </c>
      <c r="K17" s="213">
        <v>45</v>
      </c>
      <c r="L17" s="213">
        <v>54</v>
      </c>
      <c r="M17" s="213">
        <v>6</v>
      </c>
      <c r="N17" s="214">
        <v>70</v>
      </c>
      <c r="O17" s="214">
        <v>42</v>
      </c>
    </row>
    <row r="18" spans="1:15" ht="15.75">
      <c r="A18" s="167">
        <v>7</v>
      </c>
      <c r="B18" s="132" t="s">
        <v>159</v>
      </c>
      <c r="C18" s="211">
        <f>PL1!G22</f>
        <v>73</v>
      </c>
      <c r="D18" s="190">
        <v>36</v>
      </c>
      <c r="E18" s="190">
        <v>3</v>
      </c>
      <c r="F18" s="190">
        <v>0</v>
      </c>
      <c r="G18" s="190">
        <v>54</v>
      </c>
      <c r="H18" s="231">
        <v>0</v>
      </c>
      <c r="I18" s="231">
        <v>0</v>
      </c>
      <c r="J18" s="190">
        <v>7</v>
      </c>
      <c r="K18" s="231">
        <v>2</v>
      </c>
      <c r="L18" s="231">
        <v>21</v>
      </c>
      <c r="M18" s="231">
        <v>2</v>
      </c>
      <c r="N18" s="190">
        <v>31</v>
      </c>
      <c r="O18" s="190">
        <v>5</v>
      </c>
    </row>
    <row r="19" spans="1:15" s="230" customFormat="1" ht="15.75">
      <c r="A19" s="167">
        <v>8</v>
      </c>
      <c r="B19" s="173" t="s">
        <v>160</v>
      </c>
      <c r="C19" s="211">
        <f>PL1!G23</f>
        <v>160</v>
      </c>
      <c r="D19" s="203">
        <v>97</v>
      </c>
      <c r="E19" s="203">
        <v>20</v>
      </c>
      <c r="F19" s="203">
        <v>0</v>
      </c>
      <c r="G19" s="203">
        <v>25</v>
      </c>
      <c r="H19" s="212">
        <v>4</v>
      </c>
      <c r="I19" s="212">
        <v>0</v>
      </c>
      <c r="J19" s="203">
        <v>64</v>
      </c>
      <c r="K19" s="213">
        <v>0</v>
      </c>
      <c r="L19" s="213">
        <v>8</v>
      </c>
      <c r="M19" s="213">
        <v>0</v>
      </c>
      <c r="N19" s="214">
        <v>63</v>
      </c>
      <c r="O19" s="214">
        <v>0</v>
      </c>
    </row>
    <row r="20" spans="1:16" s="10" customFormat="1" ht="15">
      <c r="A20" s="163" t="s">
        <v>13</v>
      </c>
      <c r="B20" s="131" t="s">
        <v>14</v>
      </c>
      <c r="C20" s="157">
        <f>SUM(C21:C27)</f>
        <v>1248</v>
      </c>
      <c r="D20" s="157">
        <f>SUM(D21:D27)</f>
        <v>486</v>
      </c>
      <c r="E20" s="157">
        <f aca="true" t="shared" si="1" ref="E20:O20">SUM(E21:E27)</f>
        <v>217</v>
      </c>
      <c r="F20" s="157">
        <f t="shared" si="1"/>
        <v>12</v>
      </c>
      <c r="G20" s="157">
        <f t="shared" si="1"/>
        <v>392</v>
      </c>
      <c r="H20" s="157">
        <f t="shared" si="1"/>
        <v>36</v>
      </c>
      <c r="I20" s="157">
        <f t="shared" si="1"/>
        <v>17</v>
      </c>
      <c r="J20" s="157">
        <f t="shared" si="1"/>
        <v>127</v>
      </c>
      <c r="K20" s="157">
        <f t="shared" si="1"/>
        <v>67</v>
      </c>
      <c r="L20" s="157">
        <f t="shared" si="1"/>
        <v>316</v>
      </c>
      <c r="M20" s="157">
        <f t="shared" si="1"/>
        <v>86</v>
      </c>
      <c r="N20" s="157">
        <f t="shared" si="1"/>
        <v>404</v>
      </c>
      <c r="O20" s="157">
        <f t="shared" si="1"/>
        <v>30</v>
      </c>
      <c r="P20" s="287"/>
    </row>
    <row r="21" spans="1:15" s="54" customFormat="1" ht="15.75">
      <c r="A21" s="46">
        <v>9</v>
      </c>
      <c r="B21" s="47" t="s">
        <v>161</v>
      </c>
      <c r="C21" s="280">
        <f>PL1!G25</f>
        <v>138</v>
      </c>
      <c r="D21" s="281">
        <v>80</v>
      </c>
      <c r="E21" s="281">
        <v>49</v>
      </c>
      <c r="F21" s="281">
        <v>0</v>
      </c>
      <c r="G21" s="281">
        <v>34</v>
      </c>
      <c r="H21" s="282">
        <v>1</v>
      </c>
      <c r="I21" s="282">
        <v>1</v>
      </c>
      <c r="J21" s="281">
        <v>22</v>
      </c>
      <c r="K21" s="283">
        <v>25</v>
      </c>
      <c r="L21" s="283">
        <v>6</v>
      </c>
      <c r="M21" s="283">
        <v>5</v>
      </c>
      <c r="N21" s="284">
        <v>39</v>
      </c>
      <c r="O21" s="284">
        <v>10</v>
      </c>
    </row>
    <row r="22" spans="1:15" s="54" customFormat="1" ht="15.75">
      <c r="A22" s="46">
        <v>10</v>
      </c>
      <c r="B22" s="47" t="s">
        <v>152</v>
      </c>
      <c r="C22" s="280">
        <f>PL1!G26</f>
        <v>185</v>
      </c>
      <c r="D22" s="281">
        <v>52</v>
      </c>
      <c r="E22" s="281">
        <v>21</v>
      </c>
      <c r="F22" s="281">
        <v>0</v>
      </c>
      <c r="G22" s="281">
        <v>119</v>
      </c>
      <c r="H22" s="282">
        <v>2</v>
      </c>
      <c r="I22" s="282">
        <v>0</v>
      </c>
      <c r="J22" s="281">
        <v>6</v>
      </c>
      <c r="K22" s="283">
        <v>3</v>
      </c>
      <c r="L22" s="283">
        <v>24</v>
      </c>
      <c r="M22" s="283">
        <v>1</v>
      </c>
      <c r="N22" s="284">
        <v>94</v>
      </c>
      <c r="O22" s="284">
        <v>12</v>
      </c>
    </row>
    <row r="23" spans="1:15" s="54" customFormat="1" ht="15.75">
      <c r="A23" s="46">
        <v>11</v>
      </c>
      <c r="B23" s="47" t="s">
        <v>162</v>
      </c>
      <c r="C23" s="280">
        <f>PL1!G27</f>
        <v>130</v>
      </c>
      <c r="D23" s="281">
        <v>64</v>
      </c>
      <c r="E23" s="281">
        <v>27</v>
      </c>
      <c r="F23" s="281">
        <v>0</v>
      </c>
      <c r="G23" s="281">
        <v>1</v>
      </c>
      <c r="H23" s="282">
        <v>7</v>
      </c>
      <c r="I23" s="282">
        <v>2</v>
      </c>
      <c r="J23" s="281">
        <v>7</v>
      </c>
      <c r="K23" s="283">
        <v>3</v>
      </c>
      <c r="L23" s="283">
        <v>16</v>
      </c>
      <c r="M23" s="283">
        <v>17</v>
      </c>
      <c r="N23" s="284">
        <v>21</v>
      </c>
      <c r="O23" s="284">
        <v>1</v>
      </c>
    </row>
    <row r="24" spans="1:15" s="54" customFormat="1" ht="15.75">
      <c r="A24" s="46">
        <v>12</v>
      </c>
      <c r="B24" s="49" t="s">
        <v>163</v>
      </c>
      <c r="C24" s="280">
        <f>PL1!G28</f>
        <v>99</v>
      </c>
      <c r="D24" s="281">
        <v>6</v>
      </c>
      <c r="E24" s="281">
        <v>6</v>
      </c>
      <c r="F24" s="281">
        <v>7</v>
      </c>
      <c r="G24" s="281">
        <v>12</v>
      </c>
      <c r="H24" s="282">
        <v>10</v>
      </c>
      <c r="I24" s="282">
        <v>11</v>
      </c>
      <c r="J24" s="281">
        <v>10</v>
      </c>
      <c r="K24" s="283">
        <v>9</v>
      </c>
      <c r="L24" s="283">
        <v>10</v>
      </c>
      <c r="M24" s="283">
        <v>10</v>
      </c>
      <c r="N24" s="284">
        <v>4</v>
      </c>
      <c r="O24" s="284">
        <v>4</v>
      </c>
    </row>
    <row r="25" spans="1:15" s="54" customFormat="1" ht="15.75">
      <c r="A25" s="46">
        <v>13</v>
      </c>
      <c r="B25" s="47" t="s">
        <v>164</v>
      </c>
      <c r="C25" s="280">
        <f>PL1!G29</f>
        <v>109</v>
      </c>
      <c r="D25" s="281">
        <v>0</v>
      </c>
      <c r="E25" s="281">
        <v>20</v>
      </c>
      <c r="F25" s="281">
        <v>0</v>
      </c>
      <c r="G25" s="281">
        <v>109</v>
      </c>
      <c r="H25" s="282">
        <v>0</v>
      </c>
      <c r="I25" s="282">
        <v>0</v>
      </c>
      <c r="J25" s="281">
        <v>0</v>
      </c>
      <c r="K25" s="283">
        <v>1</v>
      </c>
      <c r="L25" s="283">
        <v>0</v>
      </c>
      <c r="M25" s="283">
        <v>10</v>
      </c>
      <c r="N25" s="284">
        <v>45</v>
      </c>
      <c r="O25" s="284">
        <v>0</v>
      </c>
    </row>
    <row r="26" spans="1:15" s="54" customFormat="1" ht="15.75">
      <c r="A26" s="46">
        <v>14</v>
      </c>
      <c r="B26" s="47" t="s">
        <v>165</v>
      </c>
      <c r="C26" s="280">
        <f>PL1!G30</f>
        <v>267</v>
      </c>
      <c r="D26" s="281">
        <v>156</v>
      </c>
      <c r="E26" s="281">
        <v>32</v>
      </c>
      <c r="F26" s="281">
        <v>3</v>
      </c>
      <c r="G26" s="281">
        <v>82</v>
      </c>
      <c r="H26" s="282">
        <v>8</v>
      </c>
      <c r="I26" s="282">
        <v>0</v>
      </c>
      <c r="J26" s="281">
        <v>20</v>
      </c>
      <c r="K26" s="283">
        <v>7</v>
      </c>
      <c r="L26" s="283">
        <v>66</v>
      </c>
      <c r="M26" s="283">
        <v>30</v>
      </c>
      <c r="N26" s="284">
        <v>84</v>
      </c>
      <c r="O26" s="284">
        <v>2</v>
      </c>
    </row>
    <row r="27" spans="1:15" s="54" customFormat="1" ht="15.75">
      <c r="A27" s="46">
        <v>15</v>
      </c>
      <c r="B27" s="50" t="s">
        <v>166</v>
      </c>
      <c r="C27" s="280">
        <f>PL1!G31</f>
        <v>320</v>
      </c>
      <c r="D27" s="281">
        <v>128</v>
      </c>
      <c r="E27" s="281">
        <v>62</v>
      </c>
      <c r="F27" s="281">
        <v>2</v>
      </c>
      <c r="G27" s="281">
        <v>35</v>
      </c>
      <c r="H27" s="282">
        <v>8</v>
      </c>
      <c r="I27" s="282">
        <v>3</v>
      </c>
      <c r="J27" s="281">
        <v>62</v>
      </c>
      <c r="K27" s="283">
        <v>19</v>
      </c>
      <c r="L27" s="283">
        <v>194</v>
      </c>
      <c r="M27" s="283">
        <v>13</v>
      </c>
      <c r="N27" s="284">
        <v>117</v>
      </c>
      <c r="O27" s="284">
        <v>1</v>
      </c>
    </row>
    <row r="28" spans="1:16" s="286" customFormat="1" ht="15">
      <c r="A28" s="51" t="s">
        <v>17</v>
      </c>
      <c r="B28" s="52" t="s">
        <v>167</v>
      </c>
      <c r="C28" s="285">
        <f>C11+C20</f>
        <v>2708</v>
      </c>
      <c r="D28" s="285">
        <f aca="true" t="shared" si="2" ref="D28:O28">D11+D20</f>
        <v>1095</v>
      </c>
      <c r="E28" s="285">
        <f t="shared" si="2"/>
        <v>527</v>
      </c>
      <c r="F28" s="285">
        <f t="shared" si="2"/>
        <v>77</v>
      </c>
      <c r="G28" s="285">
        <f t="shared" si="2"/>
        <v>1129</v>
      </c>
      <c r="H28" s="285">
        <f t="shared" si="2"/>
        <v>186</v>
      </c>
      <c r="I28" s="285">
        <f t="shared" si="2"/>
        <v>66</v>
      </c>
      <c r="J28" s="285">
        <f t="shared" si="2"/>
        <v>381</v>
      </c>
      <c r="K28" s="285">
        <f t="shared" si="2"/>
        <v>245</v>
      </c>
      <c r="L28" s="285">
        <f t="shared" si="2"/>
        <v>537</v>
      </c>
      <c r="M28" s="285">
        <f t="shared" si="2"/>
        <v>166</v>
      </c>
      <c r="N28" s="285">
        <f t="shared" si="2"/>
        <v>917</v>
      </c>
      <c r="O28" s="285">
        <f t="shared" si="2"/>
        <v>149</v>
      </c>
      <c r="P28" s="287"/>
    </row>
    <row r="29" spans="1:15" ht="15" hidden="1">
      <c r="A29" s="232"/>
      <c r="B29" s="232"/>
      <c r="C29" s="232"/>
      <c r="D29" s="232"/>
      <c r="E29" s="232"/>
      <c r="F29" s="232"/>
      <c r="G29" s="233"/>
      <c r="H29" s="232"/>
      <c r="I29" s="232"/>
      <c r="J29" s="232"/>
      <c r="K29" s="232"/>
      <c r="L29" s="232"/>
      <c r="M29" s="232"/>
      <c r="N29" s="232"/>
      <c r="O29" s="232"/>
    </row>
    <row r="30" ht="15" hidden="1"/>
    <row r="31" spans="1:15" ht="15" hidden="1">
      <c r="A31" s="459" t="s">
        <v>21</v>
      </c>
      <c r="B31" s="455" t="s">
        <v>22</v>
      </c>
      <c r="C31" s="457"/>
      <c r="D31" s="455" t="s">
        <v>23</v>
      </c>
      <c r="E31" s="457"/>
      <c r="F31" s="455" t="s">
        <v>24</v>
      </c>
      <c r="G31" s="456"/>
      <c r="H31" s="457"/>
      <c r="I31" s="455" t="s">
        <v>25</v>
      </c>
      <c r="J31" s="456"/>
      <c r="K31" s="457"/>
      <c r="L31" s="458" t="s">
        <v>26</v>
      </c>
      <c r="M31" s="458"/>
      <c r="N31" s="458" t="s">
        <v>27</v>
      </c>
      <c r="O31" s="458"/>
    </row>
    <row r="32" spans="1:15" ht="15" hidden="1">
      <c r="A32" s="459"/>
      <c r="B32" s="455" t="s">
        <v>28</v>
      </c>
      <c r="C32" s="457"/>
      <c r="D32" s="455" t="s">
        <v>29</v>
      </c>
      <c r="E32" s="457"/>
      <c r="F32" s="455" t="s">
        <v>30</v>
      </c>
      <c r="G32" s="456"/>
      <c r="H32" s="457"/>
      <c r="I32" s="455" t="s">
        <v>31</v>
      </c>
      <c r="J32" s="456"/>
      <c r="K32" s="457"/>
      <c r="L32" s="458" t="s">
        <v>32</v>
      </c>
      <c r="M32" s="458"/>
      <c r="N32" s="458" t="s">
        <v>33</v>
      </c>
      <c r="O32" s="458"/>
    </row>
    <row r="33" ht="15" hidden="1"/>
    <row r="34" spans="2:6" ht="15" hidden="1">
      <c r="B34" s="383" t="s">
        <v>120</v>
      </c>
      <c r="C34" s="383"/>
      <c r="D34" s="383"/>
      <c r="E34" s="383"/>
      <c r="F34" s="383"/>
    </row>
    <row r="35" ht="15" hidden="1"/>
  </sheetData>
  <sheetProtection/>
  <mergeCells count="26">
    <mergeCell ref="A2:C2"/>
    <mergeCell ref="A3:C3"/>
    <mergeCell ref="H2:N2"/>
    <mergeCell ref="H3:N3"/>
    <mergeCell ref="N31:O31"/>
    <mergeCell ref="B31:C31"/>
    <mergeCell ref="D31:E31"/>
    <mergeCell ref="F31:H31"/>
    <mergeCell ref="I31:K31"/>
    <mergeCell ref="L31:M31"/>
    <mergeCell ref="B34:F34"/>
    <mergeCell ref="N1:O1"/>
    <mergeCell ref="N32:O32"/>
    <mergeCell ref="B9:B10"/>
    <mergeCell ref="A6:O6"/>
    <mergeCell ref="A7:O7"/>
    <mergeCell ref="A5:O5"/>
    <mergeCell ref="B32:C32"/>
    <mergeCell ref="D32:E32"/>
    <mergeCell ref="F32:H32"/>
    <mergeCell ref="I32:K32"/>
    <mergeCell ref="L32:M32"/>
    <mergeCell ref="A9:A10"/>
    <mergeCell ref="C9:C10"/>
    <mergeCell ref="D9:O9"/>
    <mergeCell ref="A31:A32"/>
  </mergeCells>
  <printOptions/>
  <pageMargins left="0.46" right="0.16" top="0.48" bottom="0.75" header="0.2" footer="0.3"/>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O33"/>
  <sheetViews>
    <sheetView zoomScalePageLayoutView="0" workbookViewId="0" topLeftCell="A1">
      <selection activeCell="A6" sqref="A6:O6"/>
    </sheetView>
  </sheetViews>
  <sheetFormatPr defaultColWidth="9.140625" defaultRowHeight="15"/>
  <cols>
    <col min="1" max="1" width="5.140625" style="147" customWidth="1"/>
    <col min="2" max="2" width="20.00390625" style="147" customWidth="1"/>
    <col min="3" max="5" width="8.7109375" style="147" customWidth="1"/>
    <col min="6" max="6" width="6.57421875" style="147" customWidth="1"/>
    <col min="7" max="7" width="8.7109375" style="147" customWidth="1"/>
    <col min="8" max="8" width="7.140625" style="147" customWidth="1"/>
    <col min="9" max="9" width="6.00390625" style="147" customWidth="1"/>
    <col min="10" max="12" width="8.7109375" style="147" customWidth="1"/>
    <col min="13" max="14" width="7.8515625" style="147" customWidth="1"/>
    <col min="15" max="15" width="7.57421875" style="147" customWidth="1"/>
    <col min="16" max="16384" width="9.140625" style="147" customWidth="1"/>
  </cols>
  <sheetData>
    <row r="1" spans="14:15" ht="15">
      <c r="N1" s="410" t="s">
        <v>118</v>
      </c>
      <c r="O1" s="410"/>
    </row>
    <row r="2" spans="1:14" s="228" customFormat="1" ht="15.75">
      <c r="A2" s="394" t="str">
        <f>PL6!A2:C2</f>
        <v>ỦY BAN NHÂN DÂN</v>
      </c>
      <c r="B2" s="394"/>
      <c r="C2" s="394"/>
      <c r="H2" s="394" t="str">
        <f>PL6!H2:N2</f>
        <v>CỘNG HÒA XÃ HỘI CHỦ NGHĨA VIỆT NAM</v>
      </c>
      <c r="I2" s="394"/>
      <c r="J2" s="394"/>
      <c r="K2" s="394"/>
      <c r="L2" s="394"/>
      <c r="M2" s="394"/>
      <c r="N2" s="394"/>
    </row>
    <row r="3" spans="1:14" s="228" customFormat="1" ht="16.5">
      <c r="A3" s="394" t="str">
        <f>PL6!A3:C3</f>
        <v>THỊ XÃ ĐỨC PHỔ</v>
      </c>
      <c r="B3" s="394"/>
      <c r="C3" s="394"/>
      <c r="H3" s="388" t="str">
        <f>PL6!H3:N3</f>
        <v>Độc lập - Tự do - Hạnh phúc</v>
      </c>
      <c r="I3" s="388"/>
      <c r="J3" s="388"/>
      <c r="K3" s="388"/>
      <c r="L3" s="388"/>
      <c r="M3" s="388"/>
      <c r="N3" s="388"/>
    </row>
    <row r="5" spans="1:15" ht="15">
      <c r="A5" s="370" t="s">
        <v>79</v>
      </c>
      <c r="B5" s="370"/>
      <c r="C5" s="370"/>
      <c r="D5" s="370"/>
      <c r="E5" s="370"/>
      <c r="F5" s="370"/>
      <c r="G5" s="370"/>
      <c r="H5" s="370"/>
      <c r="I5" s="370"/>
      <c r="J5" s="370"/>
      <c r="K5" s="370"/>
      <c r="L5" s="370"/>
      <c r="M5" s="370"/>
      <c r="N5" s="370"/>
      <c r="O5" s="370"/>
    </row>
    <row r="6" spans="1:15" ht="16.5">
      <c r="A6" s="388" t="s">
        <v>37</v>
      </c>
      <c r="B6" s="388"/>
      <c r="C6" s="388"/>
      <c r="D6" s="388"/>
      <c r="E6" s="388"/>
      <c r="F6" s="388"/>
      <c r="G6" s="388"/>
      <c r="H6" s="388"/>
      <c r="I6" s="388"/>
      <c r="J6" s="388"/>
      <c r="K6" s="388"/>
      <c r="L6" s="388"/>
      <c r="M6" s="388"/>
      <c r="N6" s="388"/>
      <c r="O6" s="388"/>
    </row>
    <row r="7" spans="1:15" ht="15">
      <c r="A7" s="398" t="str">
        <f>PL1!A9:H9</f>
        <v>(Kèm theo Công văn số:             /UBND ngày      /5/2022 của UBND thị xã Đức Phổ)</v>
      </c>
      <c r="B7" s="398"/>
      <c r="C7" s="398"/>
      <c r="D7" s="398"/>
      <c r="E7" s="398"/>
      <c r="F7" s="398"/>
      <c r="G7" s="398"/>
      <c r="H7" s="398"/>
      <c r="I7" s="398"/>
      <c r="J7" s="398"/>
      <c r="K7" s="398"/>
      <c r="L7" s="398"/>
      <c r="M7" s="398"/>
      <c r="N7" s="398"/>
      <c r="O7" s="398"/>
    </row>
    <row r="9" spans="1:15" ht="18.75" customHeight="1">
      <c r="A9" s="389" t="s">
        <v>1</v>
      </c>
      <c r="B9" s="390" t="s">
        <v>43</v>
      </c>
      <c r="C9" s="389" t="s">
        <v>4</v>
      </c>
      <c r="D9" s="389" t="s">
        <v>237</v>
      </c>
      <c r="E9" s="389"/>
      <c r="F9" s="389"/>
      <c r="G9" s="389"/>
      <c r="H9" s="389"/>
      <c r="I9" s="389"/>
      <c r="J9" s="389"/>
      <c r="K9" s="389"/>
      <c r="L9" s="389"/>
      <c r="M9" s="389"/>
      <c r="N9" s="389"/>
      <c r="O9" s="389"/>
    </row>
    <row r="10" spans="1:15" ht="30.75" customHeight="1">
      <c r="A10" s="389"/>
      <c r="B10" s="392"/>
      <c r="C10" s="389"/>
      <c r="D10" s="206">
        <v>1</v>
      </c>
      <c r="E10" s="206">
        <v>2</v>
      </c>
      <c r="F10" s="206">
        <v>3</v>
      </c>
      <c r="G10" s="206">
        <v>4</v>
      </c>
      <c r="H10" s="206">
        <v>5</v>
      </c>
      <c r="I10" s="206">
        <v>6</v>
      </c>
      <c r="J10" s="206">
        <v>7</v>
      </c>
      <c r="K10" s="206">
        <v>8</v>
      </c>
      <c r="L10" s="206">
        <v>9</v>
      </c>
      <c r="M10" s="206">
        <v>10</v>
      </c>
      <c r="N10" s="206">
        <v>11</v>
      </c>
      <c r="O10" s="206">
        <v>12</v>
      </c>
    </row>
    <row r="11" spans="1:15" s="10" customFormat="1" ht="15">
      <c r="A11" s="163" t="s">
        <v>10</v>
      </c>
      <c r="B11" s="131" t="s">
        <v>11</v>
      </c>
      <c r="C11" s="122">
        <f>SUM(C12:C19)</f>
        <v>1460</v>
      </c>
      <c r="D11" s="123">
        <f>PL6!D11/$C$11*100</f>
        <v>41.71232876712329</v>
      </c>
      <c r="E11" s="123">
        <f>PL6!E11/$C$11*100</f>
        <v>21.232876712328768</v>
      </c>
      <c r="F11" s="123">
        <f>PL6!F11/$C$11*100</f>
        <v>4.4520547945205475</v>
      </c>
      <c r="G11" s="123">
        <f>PL6!G11/$C$11*100</f>
        <v>50.479452054794514</v>
      </c>
      <c r="H11" s="123">
        <f>PL6!H11/$C$11*100</f>
        <v>10.273972602739725</v>
      </c>
      <c r="I11" s="123">
        <f>PL6!I11/$C$11*100</f>
        <v>3.356164383561644</v>
      </c>
      <c r="J11" s="123">
        <f>PL6!J11/$C$11*100</f>
        <v>17.397260273972602</v>
      </c>
      <c r="K11" s="123">
        <f>PL6!K11/$C$11*100</f>
        <v>12.191780821917808</v>
      </c>
      <c r="L11" s="123">
        <f>PL6!L11/$C$11*100</f>
        <v>15.136986301369863</v>
      </c>
      <c r="M11" s="123">
        <f>PL6!M11/$C$11*100</f>
        <v>5.47945205479452</v>
      </c>
      <c r="N11" s="123">
        <f>PL6!N11/$C$11*100</f>
        <v>35.136986301369866</v>
      </c>
      <c r="O11" s="123">
        <f>PL6!O11/$C$11*100</f>
        <v>8.150684931506849</v>
      </c>
    </row>
    <row r="12" spans="1:15" ht="15.75">
      <c r="A12" s="167">
        <v>1</v>
      </c>
      <c r="B12" s="132" t="s">
        <v>153</v>
      </c>
      <c r="C12" s="234">
        <f>PL1!G16</f>
        <v>622</v>
      </c>
      <c r="D12" s="293">
        <f>PL6!D12/$C$12*100</f>
        <v>34.565916398713824</v>
      </c>
      <c r="E12" s="293">
        <f>PL6!E12/$C$12*100</f>
        <v>13.826366559485532</v>
      </c>
      <c r="F12" s="293">
        <f>PL6!F12/$C$12*100</f>
        <v>7.395498392282958</v>
      </c>
      <c r="G12" s="293">
        <f>PL6!G12/$C$12*100</f>
        <v>61.89710610932476</v>
      </c>
      <c r="H12" s="293">
        <f>PL6!H12/$C$12*100</f>
        <v>7.556270096463022</v>
      </c>
      <c r="I12" s="293">
        <f>PL6!I12/$C$12*100</f>
        <v>0.482315112540193</v>
      </c>
      <c r="J12" s="293">
        <f>PL6!J12/$C$12*100</f>
        <v>8.681672025723474</v>
      </c>
      <c r="K12" s="293">
        <f>PL6!K12/$C$12*100</f>
        <v>11.736334405144696</v>
      </c>
      <c r="L12" s="293">
        <f>PL6!L12/$C$12*100</f>
        <v>2.4115755627009645</v>
      </c>
      <c r="M12" s="293">
        <f>PL6!M12/$C$12*100</f>
        <v>7.556270096463022</v>
      </c>
      <c r="N12" s="293">
        <f>PL6!N12/$C$12*100</f>
        <v>25.884244372990356</v>
      </c>
      <c r="O12" s="293">
        <f>PL6!O12/$C$12*100</f>
        <v>1.1254019292604502</v>
      </c>
    </row>
    <row r="13" spans="1:15" ht="15.75">
      <c r="A13" s="167">
        <v>2</v>
      </c>
      <c r="B13" s="132" t="s">
        <v>154</v>
      </c>
      <c r="C13" s="234">
        <f>PL1!G17</f>
        <v>71</v>
      </c>
      <c r="D13" s="293">
        <f>PL6!D13/$C$13*100</f>
        <v>67.6056338028169</v>
      </c>
      <c r="E13" s="293">
        <f>PL6!E13/$C$13*100</f>
        <v>21.12676056338028</v>
      </c>
      <c r="F13" s="293">
        <f>PL6!F13/$C$13*100</f>
        <v>0</v>
      </c>
      <c r="G13" s="293">
        <f>PL6!G13/$C$13*100</f>
        <v>9.859154929577464</v>
      </c>
      <c r="H13" s="293">
        <f>PL6!H13/$C$13*100</f>
        <v>0</v>
      </c>
      <c r="I13" s="293">
        <f>PL6!I13/$C$13*100</f>
        <v>0</v>
      </c>
      <c r="J13" s="293">
        <f>PL6!J13/$C$13*100</f>
        <v>0</v>
      </c>
      <c r="K13" s="293">
        <f>PL6!K13/$C$13*100</f>
        <v>1.4084507042253522</v>
      </c>
      <c r="L13" s="293">
        <f>PL6!L13/$C$13*100</f>
        <v>9.859154929577464</v>
      </c>
      <c r="M13" s="293">
        <f>PL6!M13/$C$13*100</f>
        <v>0</v>
      </c>
      <c r="N13" s="293">
        <f>PL6!N13/$C$13*100</f>
        <v>25.352112676056336</v>
      </c>
      <c r="O13" s="293">
        <f>PL6!O13/$C$13*100</f>
        <v>0</v>
      </c>
    </row>
    <row r="14" spans="1:15" ht="15.75">
      <c r="A14" s="167">
        <v>3</v>
      </c>
      <c r="B14" s="132" t="s">
        <v>155</v>
      </c>
      <c r="C14" s="234">
        <f>PL1!G18</f>
        <v>171</v>
      </c>
      <c r="D14" s="293">
        <f>PL6!D14/$C$14*100</f>
        <v>34.50292397660819</v>
      </c>
      <c r="E14" s="293">
        <f>PL6!E14/$C$14*100</f>
        <v>2.3391812865497075</v>
      </c>
      <c r="F14" s="293">
        <f>PL6!F14/$C$14*100</f>
        <v>1.7543859649122806</v>
      </c>
      <c r="G14" s="293">
        <f>PL6!G14/$C$14*100</f>
        <v>63.1578947368421</v>
      </c>
      <c r="H14" s="293">
        <f>PL6!H14/$C$14*100</f>
        <v>1.7543859649122806</v>
      </c>
      <c r="I14" s="293">
        <f>PL6!I14/$C$14*100</f>
        <v>0</v>
      </c>
      <c r="J14" s="293">
        <f>PL6!J14/$C$14*100</f>
        <v>1.1695906432748537</v>
      </c>
      <c r="K14" s="293">
        <f>PL6!K14/$C$14*100</f>
        <v>0</v>
      </c>
      <c r="L14" s="293">
        <f>PL6!L14/$C$14*100</f>
        <v>0</v>
      </c>
      <c r="M14" s="293">
        <f>PL6!M14/$C$14*100</f>
        <v>0</v>
      </c>
      <c r="N14" s="293">
        <f>PL6!N14/$C$14*100</f>
        <v>45.02923976608187</v>
      </c>
      <c r="O14" s="293">
        <f>PL6!O14/$C$14*100</f>
        <v>3.508771929824561</v>
      </c>
    </row>
    <row r="15" spans="1:15" ht="15">
      <c r="A15" s="167">
        <v>4</v>
      </c>
      <c r="B15" s="215" t="s">
        <v>156</v>
      </c>
      <c r="C15" s="234">
        <f>PL1!G19</f>
        <v>119</v>
      </c>
      <c r="D15" s="293">
        <f>PL6!D15/$C$15*100</f>
        <v>2.5210084033613445</v>
      </c>
      <c r="E15" s="293">
        <f>PL6!E15/$C$15*100</f>
        <v>1.680672268907563</v>
      </c>
      <c r="F15" s="293">
        <f>PL6!F15/$C$15*100</f>
        <v>0</v>
      </c>
      <c r="G15" s="293">
        <f>PL6!G15/$C$15*100</f>
        <v>93.27731092436974</v>
      </c>
      <c r="H15" s="293">
        <f>PL6!H15/$C$15*100</f>
        <v>0</v>
      </c>
      <c r="I15" s="293">
        <f>PL6!I15/$C$15*100</f>
        <v>0</v>
      </c>
      <c r="J15" s="293">
        <f>PL6!J15/$C$15*100</f>
        <v>4.201680672268908</v>
      </c>
      <c r="K15" s="293">
        <f>PL6!K15/$C$15*100</f>
        <v>0.8403361344537815</v>
      </c>
      <c r="L15" s="293">
        <f>PL6!L15/$C$15*100</f>
        <v>44.537815126050425</v>
      </c>
      <c r="M15" s="293">
        <f>PL6!M15/$C$15*100</f>
        <v>0</v>
      </c>
      <c r="N15" s="293">
        <f>PL6!N15/$C$15*100</f>
        <v>20.168067226890756</v>
      </c>
      <c r="O15" s="293">
        <f>PL6!O15/$C$15*100</f>
        <v>0.8403361344537815</v>
      </c>
    </row>
    <row r="16" spans="1:15" ht="15.75">
      <c r="A16" s="167">
        <v>5</v>
      </c>
      <c r="B16" s="132" t="s">
        <v>157</v>
      </c>
      <c r="C16" s="234">
        <f>PL1!G20</f>
        <v>166</v>
      </c>
      <c r="D16" s="293">
        <f>PL6!D16/$C$16*100</f>
        <v>54.81927710843374</v>
      </c>
      <c r="E16" s="293">
        <f>PL6!E16/$C$16*100</f>
        <v>68.07228915662651</v>
      </c>
      <c r="F16" s="293">
        <f>PL6!F16/$C$16*100</f>
        <v>5.421686746987952</v>
      </c>
      <c r="G16" s="293">
        <f>PL6!G16/$C$16*100</f>
        <v>0</v>
      </c>
      <c r="H16" s="293">
        <f>PL6!H16/$C$16*100</f>
        <v>32.53012048192771</v>
      </c>
      <c r="I16" s="293">
        <f>PL6!I16/$C$16*100</f>
        <v>13.253012048192772</v>
      </c>
      <c r="J16" s="293">
        <f>PL6!J16/$C$16*100</f>
        <v>40.963855421686745</v>
      </c>
      <c r="K16" s="293">
        <f>PL6!K16/$C$16*100</f>
        <v>33.734939759036145</v>
      </c>
      <c r="L16" s="293">
        <f>PL6!L16/$C$16*100</f>
        <v>37.95180722891566</v>
      </c>
      <c r="M16" s="293">
        <f>PL6!M16/$C$16*100</f>
        <v>15.060240963855422</v>
      </c>
      <c r="N16" s="293">
        <f>PL6!N16/$C$16*100</f>
        <v>41.566265060240966</v>
      </c>
      <c r="O16" s="293">
        <f>PL6!O16/$C$16*100</f>
        <v>34.93975903614458</v>
      </c>
    </row>
    <row r="17" spans="1:15" ht="15.75">
      <c r="A17" s="167">
        <v>6</v>
      </c>
      <c r="B17" s="132" t="s">
        <v>158</v>
      </c>
      <c r="C17" s="234">
        <f>PL1!G21</f>
        <v>78</v>
      </c>
      <c r="D17" s="293">
        <f>PL6!D17/$C$17*100</f>
        <v>76.92307692307693</v>
      </c>
      <c r="E17" s="293">
        <f>PL6!E17/$C$17*100</f>
        <v>85.8974358974359</v>
      </c>
      <c r="F17" s="293">
        <f>PL6!F17/$C$17*100</f>
        <v>8.974358974358974</v>
      </c>
      <c r="G17" s="293">
        <f>PL6!G17/$C$17*100</f>
        <v>60.256410256410255</v>
      </c>
      <c r="H17" s="293">
        <f>PL6!H17/$C$17*100</f>
        <v>53.84615384615385</v>
      </c>
      <c r="I17" s="293">
        <f>PL6!I17/$C$17*100</f>
        <v>30.76923076923077</v>
      </c>
      <c r="J17" s="293">
        <f>PL6!J17/$C$17*100</f>
        <v>69.23076923076923</v>
      </c>
      <c r="K17" s="293">
        <f>PL6!K17/$C$17*100</f>
        <v>57.692307692307686</v>
      </c>
      <c r="L17" s="293">
        <f>PL6!L17/$C$17*100</f>
        <v>69.23076923076923</v>
      </c>
      <c r="M17" s="293">
        <f>PL6!M17/$C$17*100</f>
        <v>7.6923076923076925</v>
      </c>
      <c r="N17" s="293">
        <f>PL6!N17/$C$17*100</f>
        <v>89.74358974358975</v>
      </c>
      <c r="O17" s="293">
        <f>PL6!O17/$C$17*100</f>
        <v>53.84615384615385</v>
      </c>
    </row>
    <row r="18" spans="1:15" s="188" customFormat="1" ht="15.75">
      <c r="A18" s="151">
        <v>7</v>
      </c>
      <c r="B18" s="134" t="s">
        <v>159</v>
      </c>
      <c r="C18" s="199">
        <f>PL1!G22</f>
        <v>73</v>
      </c>
      <c r="D18" s="293">
        <f>PL6!D18/$C$18*100</f>
        <v>49.31506849315068</v>
      </c>
      <c r="E18" s="293">
        <f>PL6!E18/$C$18*100</f>
        <v>4.10958904109589</v>
      </c>
      <c r="F18" s="293">
        <f>PL6!F18/$C$18*100</f>
        <v>0</v>
      </c>
      <c r="G18" s="293">
        <f>PL6!G18/$C$18*100</f>
        <v>73.97260273972603</v>
      </c>
      <c r="H18" s="293">
        <f>PL6!H18/$C$18*100</f>
        <v>0</v>
      </c>
      <c r="I18" s="293">
        <f>PL6!I18/$C$18*100</f>
        <v>0</v>
      </c>
      <c r="J18" s="293">
        <f>PL6!J18/$C$18*100</f>
        <v>9.58904109589041</v>
      </c>
      <c r="K18" s="293">
        <f>PL6!K18/$C$18*100</f>
        <v>2.73972602739726</v>
      </c>
      <c r="L18" s="293">
        <f>PL6!L18/$C$18*100</f>
        <v>28.767123287671232</v>
      </c>
      <c r="M18" s="293">
        <f>PL6!M18/$C$18*100</f>
        <v>2.73972602739726</v>
      </c>
      <c r="N18" s="293">
        <f>PL6!N18/$C$18*100</f>
        <v>42.465753424657535</v>
      </c>
      <c r="O18" s="293">
        <f>PL6!O18/$C$18*100</f>
        <v>6.8493150684931505</v>
      </c>
    </row>
    <row r="19" spans="1:15" ht="15.75">
      <c r="A19" s="167">
        <v>8</v>
      </c>
      <c r="B19" s="132" t="s">
        <v>160</v>
      </c>
      <c r="C19" s="234">
        <f>PL1!G23</f>
        <v>160</v>
      </c>
      <c r="D19" s="293">
        <f>PL6!D19/$C$19*100</f>
        <v>60.62499999999999</v>
      </c>
      <c r="E19" s="293">
        <f>PL6!E19/$C$19*100</f>
        <v>12.5</v>
      </c>
      <c r="F19" s="293">
        <f>PL6!F19/$C$19*100</f>
        <v>0</v>
      </c>
      <c r="G19" s="293">
        <f>PL6!G19/$C$19*100</f>
        <v>15.625</v>
      </c>
      <c r="H19" s="293">
        <f>PL6!H19/$C$19*100</f>
        <v>2.5</v>
      </c>
      <c r="I19" s="293">
        <f>PL6!I19/$C$19*100</f>
        <v>0</v>
      </c>
      <c r="J19" s="293">
        <f>PL6!J19/$C$19*100</f>
        <v>40</v>
      </c>
      <c r="K19" s="293">
        <f>PL6!K19/$C$19*100</f>
        <v>0</v>
      </c>
      <c r="L19" s="293">
        <f>PL6!L19/$C$19*100</f>
        <v>5</v>
      </c>
      <c r="M19" s="293">
        <f>PL6!M19/$C$19*100</f>
        <v>0</v>
      </c>
      <c r="N19" s="293">
        <f>PL6!N19/$C$19*100</f>
        <v>39.375</v>
      </c>
      <c r="O19" s="293">
        <f>PL6!O19/$C$19*100</f>
        <v>0</v>
      </c>
    </row>
    <row r="20" spans="1:15" s="286" customFormat="1" ht="15">
      <c r="A20" s="42" t="s">
        <v>13</v>
      </c>
      <c r="B20" s="43" t="s">
        <v>14</v>
      </c>
      <c r="C20" s="288">
        <f>SUM(C21:C27)</f>
        <v>1248</v>
      </c>
      <c r="D20" s="289">
        <f>PL6!D20/$C$20*100</f>
        <v>38.94230769230769</v>
      </c>
      <c r="E20" s="289">
        <f>PL6!E20/$C$20*100</f>
        <v>17.38782051282051</v>
      </c>
      <c r="F20" s="289">
        <f>PL6!F20/$C$20*100</f>
        <v>0.9615384615384616</v>
      </c>
      <c r="G20" s="289">
        <f>PL6!G20/$C$20*100</f>
        <v>31.41025641025641</v>
      </c>
      <c r="H20" s="289">
        <f>PL6!H20/$C$20*100</f>
        <v>2.8846153846153846</v>
      </c>
      <c r="I20" s="289">
        <f>PL6!I20/$C$20*100</f>
        <v>1.3621794871794872</v>
      </c>
      <c r="J20" s="289">
        <f>PL6!J20/$C$20*100</f>
        <v>10.176282051282051</v>
      </c>
      <c r="K20" s="289">
        <f>PL6!K20/$C$20*100</f>
        <v>5.368589743589744</v>
      </c>
      <c r="L20" s="289">
        <f>PL6!L20/$C$20*100</f>
        <v>25.320512820512818</v>
      </c>
      <c r="M20" s="289">
        <f>PL6!M20/$C$20*100</f>
        <v>6.891025641025641</v>
      </c>
      <c r="N20" s="289">
        <f>PL6!N20/$C$20*100</f>
        <v>32.371794871794876</v>
      </c>
      <c r="O20" s="289">
        <f>PL6!O20/$C$20*100</f>
        <v>2.403846153846154</v>
      </c>
    </row>
    <row r="21" spans="1:15" s="54" customFormat="1" ht="15.75">
      <c r="A21" s="46">
        <v>9</v>
      </c>
      <c r="B21" s="47" t="s">
        <v>161</v>
      </c>
      <c r="C21" s="290">
        <f>PL1!G25</f>
        <v>138</v>
      </c>
      <c r="D21" s="293">
        <f>PL6!D21/$C$21*100</f>
        <v>57.971014492753625</v>
      </c>
      <c r="E21" s="293">
        <f>PL6!E21/$C$21*100</f>
        <v>35.507246376811594</v>
      </c>
      <c r="F21" s="293">
        <f>PL6!F21/$C$21*100</f>
        <v>0</v>
      </c>
      <c r="G21" s="293">
        <f>PL6!G21/$C$21*100</f>
        <v>24.637681159420293</v>
      </c>
      <c r="H21" s="293">
        <f>PL6!H21/$C$21*100</f>
        <v>0.7246376811594203</v>
      </c>
      <c r="I21" s="293">
        <f>PL6!I21/$C$21*100</f>
        <v>0.7246376811594203</v>
      </c>
      <c r="J21" s="293">
        <f>PL6!J21/$C$21*100</f>
        <v>15.942028985507244</v>
      </c>
      <c r="K21" s="293">
        <f>PL6!K21/$C$21*100</f>
        <v>18.115942028985508</v>
      </c>
      <c r="L21" s="293">
        <f>PL6!L21/$C$21*100</f>
        <v>4.3478260869565215</v>
      </c>
      <c r="M21" s="293">
        <f>PL6!M21/$C$21*100</f>
        <v>3.6231884057971016</v>
      </c>
      <c r="N21" s="293">
        <f>PL6!N21/$C$21*100</f>
        <v>28.26086956521739</v>
      </c>
      <c r="O21" s="293">
        <f>PL6!O21/$C$21*100</f>
        <v>7.246376811594203</v>
      </c>
    </row>
    <row r="22" spans="1:15" s="54" customFormat="1" ht="15.75">
      <c r="A22" s="46">
        <v>10</v>
      </c>
      <c r="B22" s="47" t="s">
        <v>152</v>
      </c>
      <c r="C22" s="290">
        <f>PL1!G26</f>
        <v>185</v>
      </c>
      <c r="D22" s="293">
        <f>PL6!D22/$C$22*100</f>
        <v>28.10810810810811</v>
      </c>
      <c r="E22" s="293">
        <f>PL6!E22/$C$22*100</f>
        <v>11.351351351351353</v>
      </c>
      <c r="F22" s="293">
        <f>PL6!F22/$C$22*100</f>
        <v>0</v>
      </c>
      <c r="G22" s="293">
        <f>PL6!G22/$C$22*100</f>
        <v>64.32432432432432</v>
      </c>
      <c r="H22" s="293">
        <f>PL6!H22/$C$22*100</f>
        <v>1.0810810810810811</v>
      </c>
      <c r="I22" s="293">
        <f>PL6!I22/$C$22*100</f>
        <v>0</v>
      </c>
      <c r="J22" s="293">
        <f>PL6!J22/$C$22*100</f>
        <v>3.2432432432432434</v>
      </c>
      <c r="K22" s="293">
        <f>PL6!K22/$C$22*100</f>
        <v>1.6216216216216217</v>
      </c>
      <c r="L22" s="293">
        <f>PL6!L22/$C$22*100</f>
        <v>12.972972972972974</v>
      </c>
      <c r="M22" s="293">
        <f>PL6!M22/$C$22*100</f>
        <v>0.5405405405405406</v>
      </c>
      <c r="N22" s="293">
        <f>PL6!N22/$C$22*100</f>
        <v>50.810810810810814</v>
      </c>
      <c r="O22" s="293">
        <f>PL6!O22/$C$22*100</f>
        <v>6.486486486486487</v>
      </c>
    </row>
    <row r="23" spans="1:15" s="71" customFormat="1" ht="15.75">
      <c r="A23" s="98">
        <v>11</v>
      </c>
      <c r="B23" s="99" t="s">
        <v>162</v>
      </c>
      <c r="C23" s="291">
        <f>PL1!G27</f>
        <v>130</v>
      </c>
      <c r="D23" s="293">
        <f>PL6!D23/$C$23*100</f>
        <v>49.23076923076923</v>
      </c>
      <c r="E23" s="293">
        <f>PL6!E23/$C$23*100</f>
        <v>20.76923076923077</v>
      </c>
      <c r="F23" s="293">
        <f>PL6!F23/$C$23*100</f>
        <v>0</v>
      </c>
      <c r="G23" s="293">
        <f>PL6!G23/$C$23*100</f>
        <v>0.7692307692307693</v>
      </c>
      <c r="H23" s="293">
        <f>PL6!H23/$C$23*100</f>
        <v>5.384615384615385</v>
      </c>
      <c r="I23" s="293">
        <f>PL6!I23/$C$23*100</f>
        <v>1.5384615384615385</v>
      </c>
      <c r="J23" s="293">
        <f>PL6!J23/$C$23*100</f>
        <v>5.384615384615385</v>
      </c>
      <c r="K23" s="293">
        <f>PL6!K23/$C$23*100</f>
        <v>2.307692307692308</v>
      </c>
      <c r="L23" s="293">
        <f>PL6!L23/$C$23*100</f>
        <v>12.307692307692308</v>
      </c>
      <c r="M23" s="293">
        <f>PL6!M23/$C$23*100</f>
        <v>13.076923076923078</v>
      </c>
      <c r="N23" s="293">
        <f>PL6!N23/$C$23*100</f>
        <v>16.153846153846153</v>
      </c>
      <c r="O23" s="293">
        <f>PL6!O23/$C$23*100</f>
        <v>0.7692307692307693</v>
      </c>
    </row>
    <row r="24" spans="1:15" s="71" customFormat="1" ht="15.75">
      <c r="A24" s="98">
        <v>12</v>
      </c>
      <c r="B24" s="292" t="s">
        <v>163</v>
      </c>
      <c r="C24" s="291">
        <f>PL1!G28</f>
        <v>99</v>
      </c>
      <c r="D24" s="293">
        <f>PL6!D24/$C$24*100</f>
        <v>6.0606060606060606</v>
      </c>
      <c r="E24" s="293">
        <f>PL6!E24/$C$24*100</f>
        <v>6.0606060606060606</v>
      </c>
      <c r="F24" s="293">
        <f>PL6!F24/$C$24*100</f>
        <v>7.07070707070707</v>
      </c>
      <c r="G24" s="293">
        <f>PL6!G24/$C$24*100</f>
        <v>12.121212121212121</v>
      </c>
      <c r="H24" s="293">
        <f>PL6!H24/$C$24*100</f>
        <v>10.1010101010101</v>
      </c>
      <c r="I24" s="293">
        <f>PL6!I24/$C$24*100</f>
        <v>11.11111111111111</v>
      </c>
      <c r="J24" s="293">
        <f>PL6!J24/$C$24*100</f>
        <v>10.1010101010101</v>
      </c>
      <c r="K24" s="293">
        <f>PL6!K24/$C$24*100</f>
        <v>9.090909090909092</v>
      </c>
      <c r="L24" s="293">
        <f>PL6!L24/$C$24*100</f>
        <v>10.1010101010101</v>
      </c>
      <c r="M24" s="293">
        <f>PL6!M24/$C$24*100</f>
        <v>10.1010101010101</v>
      </c>
      <c r="N24" s="293">
        <f>PL6!N24/$C$24*100</f>
        <v>4.040404040404041</v>
      </c>
      <c r="O24" s="293">
        <f>PL6!O24/$C$24*100</f>
        <v>4.040404040404041</v>
      </c>
    </row>
    <row r="25" spans="1:15" s="54" customFormat="1" ht="15.75">
      <c r="A25" s="46">
        <v>13</v>
      </c>
      <c r="B25" s="47" t="s">
        <v>164</v>
      </c>
      <c r="C25" s="290">
        <f>PL1!G29</f>
        <v>109</v>
      </c>
      <c r="D25" s="293">
        <f>PL6!D25/$C$25*100</f>
        <v>0</v>
      </c>
      <c r="E25" s="293">
        <f>PL6!E25/$C$25*100</f>
        <v>18.34862385321101</v>
      </c>
      <c r="F25" s="293">
        <f>PL6!F25/$C$25*100</f>
        <v>0</v>
      </c>
      <c r="G25" s="293">
        <f>PL6!G25/$C$25*100</f>
        <v>100</v>
      </c>
      <c r="H25" s="293">
        <f>PL6!H25/$C$25*100</f>
        <v>0</v>
      </c>
      <c r="I25" s="293">
        <f>PL6!I25/$C$25*100</f>
        <v>0</v>
      </c>
      <c r="J25" s="293">
        <f>PL6!J25/$C$25*100</f>
        <v>0</v>
      </c>
      <c r="K25" s="293">
        <f>PL6!K25/$C$25*100</f>
        <v>0.9174311926605505</v>
      </c>
      <c r="L25" s="293">
        <f>PL6!L25/$C$25*100</f>
        <v>0</v>
      </c>
      <c r="M25" s="293">
        <f>PL6!M25/$C$25*100</f>
        <v>9.174311926605505</v>
      </c>
      <c r="N25" s="293">
        <f>PL6!N25/$C$25*100</f>
        <v>41.284403669724774</v>
      </c>
      <c r="O25" s="293">
        <f>PL6!O25/$C$25*100</f>
        <v>0</v>
      </c>
    </row>
    <row r="26" spans="1:15" s="54" customFormat="1" ht="15.75">
      <c r="A26" s="46">
        <v>14</v>
      </c>
      <c r="B26" s="47" t="s">
        <v>165</v>
      </c>
      <c r="C26" s="290">
        <f>PL1!G30</f>
        <v>267</v>
      </c>
      <c r="D26" s="293">
        <f>PL6!D26/$C$26*100</f>
        <v>58.42696629213483</v>
      </c>
      <c r="E26" s="293">
        <f>PL6!E26/$C$26*100</f>
        <v>11.985018726591761</v>
      </c>
      <c r="F26" s="293">
        <f>PL6!F26/$C$26*100</f>
        <v>1.1235955056179776</v>
      </c>
      <c r="G26" s="293">
        <f>PL6!G26/$C$26*100</f>
        <v>30.711610486891384</v>
      </c>
      <c r="H26" s="293">
        <f>PL6!H26/$C$26*100</f>
        <v>2.9962546816479403</v>
      </c>
      <c r="I26" s="293">
        <f>PL6!I26/$C$26*100</f>
        <v>0</v>
      </c>
      <c r="J26" s="293">
        <f>PL6!J26/$C$26*100</f>
        <v>7.490636704119851</v>
      </c>
      <c r="K26" s="293">
        <f>PL6!K26/$C$26*100</f>
        <v>2.6217228464419478</v>
      </c>
      <c r="L26" s="293">
        <f>PL6!L26/$C$26*100</f>
        <v>24.719101123595504</v>
      </c>
      <c r="M26" s="293">
        <f>PL6!M26/$C$26*100</f>
        <v>11.235955056179774</v>
      </c>
      <c r="N26" s="293">
        <f>PL6!N26/$C$26*100</f>
        <v>31.46067415730337</v>
      </c>
      <c r="O26" s="293">
        <f>PL6!O26/$C$26*100</f>
        <v>0.7490636704119851</v>
      </c>
    </row>
    <row r="27" spans="1:15" s="54" customFormat="1" ht="15">
      <c r="A27" s="46">
        <v>15</v>
      </c>
      <c r="B27" s="50" t="s">
        <v>166</v>
      </c>
      <c r="C27" s="290">
        <f>PL1!G31</f>
        <v>320</v>
      </c>
      <c r="D27" s="293">
        <f>PL6!D27/$C$27*100</f>
        <v>40</v>
      </c>
      <c r="E27" s="293">
        <f>PL6!E27/$C$27*100</f>
        <v>19.375</v>
      </c>
      <c r="F27" s="293">
        <f>PL6!F27/$C$27*100</f>
        <v>0.625</v>
      </c>
      <c r="G27" s="293">
        <f>PL6!G27/$C$27*100</f>
        <v>10.9375</v>
      </c>
      <c r="H27" s="293">
        <f>PL6!H27/$C$27*100</f>
        <v>2.5</v>
      </c>
      <c r="I27" s="293">
        <f>PL6!I27/$C$27*100</f>
        <v>0.9375</v>
      </c>
      <c r="J27" s="293">
        <f>PL6!J27/$C$27*100</f>
        <v>19.375</v>
      </c>
      <c r="K27" s="293">
        <f>PL6!K27/$C$27*100</f>
        <v>5.9375</v>
      </c>
      <c r="L27" s="293">
        <f>PL6!L27/$C$27*100</f>
        <v>60.62499999999999</v>
      </c>
      <c r="M27" s="293">
        <f>PL6!M27/$C$27*100</f>
        <v>4.0625</v>
      </c>
      <c r="N27" s="293">
        <f>PL6!N27/$C$27*100</f>
        <v>36.5625</v>
      </c>
      <c r="O27" s="293">
        <f>PL6!O27/$C$27*100</f>
        <v>0.3125</v>
      </c>
    </row>
    <row r="28" spans="1:15" s="286" customFormat="1" ht="15">
      <c r="A28" s="51" t="s">
        <v>17</v>
      </c>
      <c r="B28" s="52" t="s">
        <v>167</v>
      </c>
      <c r="C28" s="288">
        <f>C11+C20</f>
        <v>2708</v>
      </c>
      <c r="D28" s="289">
        <f>PL6!D28/$C$28*100</f>
        <v>40.4357459379616</v>
      </c>
      <c r="E28" s="289">
        <f>PL6!E28/$C$28*100</f>
        <v>19.46085672082718</v>
      </c>
      <c r="F28" s="289">
        <f>PL6!F28/$C$28*100</f>
        <v>2.843426883308715</v>
      </c>
      <c r="G28" s="289">
        <f>PL6!G28/$C$28*100</f>
        <v>41.69128508124077</v>
      </c>
      <c r="H28" s="289">
        <f>PL6!H28/$C$28*100</f>
        <v>6.868537666174299</v>
      </c>
      <c r="I28" s="289">
        <f>PL6!I28/$C$28*100</f>
        <v>2.4372230428360413</v>
      </c>
      <c r="J28" s="289">
        <f>PL6!J28/$C$28*100</f>
        <v>14.069423929098965</v>
      </c>
      <c r="K28" s="289">
        <f>PL6!K28/$C$28*100</f>
        <v>9.047267355982274</v>
      </c>
      <c r="L28" s="289">
        <f>PL6!L28/$C$28*100</f>
        <v>19.8301329394387</v>
      </c>
      <c r="M28" s="289">
        <f>PL6!M28/$C$28*100</f>
        <v>6.129985228951256</v>
      </c>
      <c r="N28" s="289">
        <f>PL6!N28/$C$28*100</f>
        <v>33.86262924667651</v>
      </c>
      <c r="O28" s="289">
        <f>PL6!O28/$C$28*100</f>
        <v>5.502215657311669</v>
      </c>
    </row>
    <row r="29" ht="15" hidden="1"/>
    <row r="30" spans="1:15" ht="15" hidden="1">
      <c r="A30" s="459" t="s">
        <v>21</v>
      </c>
      <c r="B30" s="455" t="s">
        <v>22</v>
      </c>
      <c r="C30" s="457"/>
      <c r="D30" s="455" t="s">
        <v>23</v>
      </c>
      <c r="E30" s="457"/>
      <c r="F30" s="455" t="s">
        <v>24</v>
      </c>
      <c r="G30" s="456"/>
      <c r="H30" s="457"/>
      <c r="I30" s="455" t="s">
        <v>25</v>
      </c>
      <c r="J30" s="456"/>
      <c r="K30" s="457"/>
      <c r="L30" s="458" t="s">
        <v>26</v>
      </c>
      <c r="M30" s="458"/>
      <c r="N30" s="460" t="s">
        <v>27</v>
      </c>
      <c r="O30" s="460"/>
    </row>
    <row r="31" spans="1:15" ht="15" hidden="1">
      <c r="A31" s="459"/>
      <c r="B31" s="455" t="s">
        <v>28</v>
      </c>
      <c r="C31" s="457"/>
      <c r="D31" s="455" t="s">
        <v>29</v>
      </c>
      <c r="E31" s="457"/>
      <c r="F31" s="455" t="s">
        <v>30</v>
      </c>
      <c r="G31" s="456"/>
      <c r="H31" s="457"/>
      <c r="I31" s="455" t="s">
        <v>31</v>
      </c>
      <c r="J31" s="456"/>
      <c r="K31" s="457"/>
      <c r="L31" s="458" t="s">
        <v>32</v>
      </c>
      <c r="M31" s="458"/>
      <c r="N31" s="460" t="s">
        <v>33</v>
      </c>
      <c r="O31" s="460"/>
    </row>
    <row r="32" ht="15" hidden="1"/>
    <row r="33" spans="2:6" ht="15" hidden="1">
      <c r="B33" s="383" t="s">
        <v>121</v>
      </c>
      <c r="C33" s="383"/>
      <c r="D33" s="383"/>
      <c r="E33" s="383"/>
      <c r="F33" s="383"/>
    </row>
  </sheetData>
  <sheetProtection/>
  <mergeCells count="26">
    <mergeCell ref="B9:B10"/>
    <mergeCell ref="A7:O7"/>
    <mergeCell ref="A6:O6"/>
    <mergeCell ref="A2:C2"/>
    <mergeCell ref="A3:C3"/>
    <mergeCell ref="H2:N2"/>
    <mergeCell ref="H3:N3"/>
    <mergeCell ref="N1:O1"/>
    <mergeCell ref="A5:O5"/>
    <mergeCell ref="B33:F33"/>
    <mergeCell ref="N31:O31"/>
    <mergeCell ref="B31:C31"/>
    <mergeCell ref="D31:E31"/>
    <mergeCell ref="F31:H31"/>
    <mergeCell ref="I31:K31"/>
    <mergeCell ref="L31:M31"/>
    <mergeCell ref="N30:O30"/>
    <mergeCell ref="D30:E30"/>
    <mergeCell ref="F30:H30"/>
    <mergeCell ref="I30:K30"/>
    <mergeCell ref="L30:M30"/>
    <mergeCell ref="A9:A10"/>
    <mergeCell ref="C9:C10"/>
    <mergeCell ref="D9:O9"/>
    <mergeCell ref="A30:A31"/>
    <mergeCell ref="B30:C30"/>
  </mergeCells>
  <printOptions/>
  <pageMargins left="0.37" right="0.16" top="0.3" bottom="0.32" header="0.2" footer="0.2"/>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rgb="FFFF0000"/>
  </sheetPr>
  <dimension ref="A1:M56"/>
  <sheetViews>
    <sheetView zoomScalePageLayoutView="0" workbookViewId="0" topLeftCell="A4">
      <selection activeCell="H5" sqref="H5"/>
    </sheetView>
  </sheetViews>
  <sheetFormatPr defaultColWidth="9.140625" defaultRowHeight="15"/>
  <cols>
    <col min="1" max="1" width="5.28125" style="188" customWidth="1"/>
    <col min="2" max="2" width="18.8515625" style="188" customWidth="1"/>
    <col min="3" max="3" width="11.28125" style="188" customWidth="1"/>
    <col min="4" max="4" width="10.28125" style="238" customWidth="1"/>
    <col min="5" max="5" width="9.7109375" style="239" customWidth="1"/>
    <col min="6" max="7" width="10.7109375" style="239" customWidth="1"/>
    <col min="8" max="8" width="8.8515625" style="239" customWidth="1"/>
    <col min="9" max="9" width="7.57421875" style="239" customWidth="1"/>
    <col min="10" max="10" width="8.140625" style="239" customWidth="1"/>
    <col min="11" max="11" width="8.421875" style="239" customWidth="1"/>
    <col min="12" max="12" width="11.00390625" style="239" customWidth="1"/>
    <col min="13" max="13" width="9.140625" style="239" customWidth="1"/>
    <col min="14" max="16384" width="9.140625" style="188" customWidth="1"/>
  </cols>
  <sheetData>
    <row r="1" spans="12:13" ht="15">
      <c r="L1" s="465" t="s">
        <v>119</v>
      </c>
      <c r="M1" s="465"/>
    </row>
    <row r="2" spans="1:13" s="237" customFormat="1" ht="16.5" customHeight="1">
      <c r="A2" s="471" t="str">
        <f>PL7!$A$2:$C$2</f>
        <v>ỦY BAN NHÂN DÂN</v>
      </c>
      <c r="B2" s="471"/>
      <c r="C2" s="471"/>
      <c r="D2" s="235"/>
      <c r="E2" s="236"/>
      <c r="F2" s="236"/>
      <c r="G2" s="236"/>
      <c r="H2" s="471" t="str">
        <f>PL7!$H$2:$N$2</f>
        <v>CỘNG HÒA XÃ HỘI CHỦ NGHĨA VIỆT NAM</v>
      </c>
      <c r="I2" s="471"/>
      <c r="J2" s="471"/>
      <c r="K2" s="471"/>
      <c r="L2" s="471"/>
      <c r="M2" s="236"/>
    </row>
    <row r="3" spans="1:13" s="237" customFormat="1" ht="16.5" customHeight="1">
      <c r="A3" s="471" t="str">
        <f>PL7!$A$3:$C$3</f>
        <v>THỊ XÃ ĐỨC PHỔ</v>
      </c>
      <c r="B3" s="471"/>
      <c r="C3" s="471"/>
      <c r="D3" s="235"/>
      <c r="E3" s="236"/>
      <c r="F3" s="236"/>
      <c r="G3" s="236"/>
      <c r="H3" s="452" t="str">
        <f>PL7!$H$3:$N$3</f>
        <v>Độc lập - Tự do - Hạnh phúc</v>
      </c>
      <c r="I3" s="452"/>
      <c r="J3" s="452"/>
      <c r="K3" s="452"/>
      <c r="L3" s="452"/>
      <c r="M3" s="236"/>
    </row>
    <row r="6" spans="1:13" ht="15">
      <c r="A6" s="449" t="s">
        <v>80</v>
      </c>
      <c r="B6" s="449"/>
      <c r="C6" s="449"/>
      <c r="D6" s="449"/>
      <c r="E6" s="449"/>
      <c r="F6" s="449"/>
      <c r="G6" s="449"/>
      <c r="H6" s="449"/>
      <c r="I6" s="449"/>
      <c r="J6" s="449"/>
      <c r="K6" s="449"/>
      <c r="L6" s="449"/>
      <c r="M6" s="449"/>
    </row>
    <row r="7" spans="1:13" ht="16.5">
      <c r="A7" s="443" t="s">
        <v>38</v>
      </c>
      <c r="B7" s="443"/>
      <c r="C7" s="443"/>
      <c r="D7" s="443"/>
      <c r="E7" s="443"/>
      <c r="F7" s="443"/>
      <c r="G7" s="443"/>
      <c r="H7" s="443"/>
      <c r="I7" s="443"/>
      <c r="J7" s="443"/>
      <c r="K7" s="443"/>
      <c r="L7" s="443"/>
      <c r="M7" s="443"/>
    </row>
    <row r="8" spans="1:13" ht="15">
      <c r="A8" s="450" t="str">
        <f>PL1!A9:H9</f>
        <v>(Kèm theo Công văn số:             /UBND ngày      /5/2022 của UBND thị xã Đức Phổ)</v>
      </c>
      <c r="B8" s="450"/>
      <c r="C8" s="450"/>
      <c r="D8" s="450"/>
      <c r="E8" s="450"/>
      <c r="F8" s="450"/>
      <c r="G8" s="450"/>
      <c r="H8" s="450"/>
      <c r="I8" s="450"/>
      <c r="J8" s="450"/>
      <c r="K8" s="450"/>
      <c r="L8" s="450"/>
      <c r="M8" s="450"/>
    </row>
    <row r="10" spans="1:13" s="240" customFormat="1" ht="15">
      <c r="A10" s="406" t="s">
        <v>1</v>
      </c>
      <c r="B10" s="447" t="s">
        <v>43</v>
      </c>
      <c r="C10" s="447" t="s">
        <v>238</v>
      </c>
      <c r="D10" s="468" t="s">
        <v>39</v>
      </c>
      <c r="E10" s="406" t="s">
        <v>40</v>
      </c>
      <c r="F10" s="406" t="s">
        <v>41</v>
      </c>
      <c r="G10" s="406"/>
      <c r="H10" s="406"/>
      <c r="I10" s="406"/>
      <c r="J10" s="406"/>
      <c r="K10" s="406"/>
      <c r="L10" s="406"/>
      <c r="M10" s="406"/>
    </row>
    <row r="11" spans="1:13" s="240" customFormat="1" ht="87" customHeight="1">
      <c r="A11" s="406"/>
      <c r="B11" s="467"/>
      <c r="C11" s="467"/>
      <c r="D11" s="469"/>
      <c r="E11" s="406"/>
      <c r="F11" s="241" t="s">
        <v>3</v>
      </c>
      <c r="G11" s="241" t="s">
        <v>209</v>
      </c>
      <c r="H11" s="241" t="s">
        <v>239</v>
      </c>
      <c r="I11" s="241" t="s">
        <v>210</v>
      </c>
      <c r="J11" s="241" t="s">
        <v>240</v>
      </c>
      <c r="K11" s="241" t="s">
        <v>211</v>
      </c>
      <c r="L11" s="241" t="s">
        <v>241</v>
      </c>
      <c r="M11" s="241" t="s">
        <v>212</v>
      </c>
    </row>
    <row r="12" spans="1:13" s="240" customFormat="1" ht="15">
      <c r="A12" s="242" t="s">
        <v>8</v>
      </c>
      <c r="B12" s="242" t="s">
        <v>9</v>
      </c>
      <c r="C12" s="242" t="s">
        <v>56</v>
      </c>
      <c r="D12" s="300">
        <v>1</v>
      </c>
      <c r="E12" s="242">
        <v>2</v>
      </c>
      <c r="F12" s="242">
        <v>3</v>
      </c>
      <c r="G12" s="242">
        <v>4</v>
      </c>
      <c r="H12" s="242">
        <v>5</v>
      </c>
      <c r="I12" s="242">
        <v>6</v>
      </c>
      <c r="J12" s="242">
        <v>7</v>
      </c>
      <c r="K12" s="242">
        <v>8</v>
      </c>
      <c r="L12" s="242">
        <v>9</v>
      </c>
      <c r="M12" s="242">
        <v>10</v>
      </c>
    </row>
    <row r="13" spans="1:13" s="222" customFormat="1" ht="15" customHeight="1">
      <c r="A13" s="406" t="s">
        <v>10</v>
      </c>
      <c r="B13" s="407" t="s">
        <v>11</v>
      </c>
      <c r="C13" s="184" t="s">
        <v>16</v>
      </c>
      <c r="D13" s="198">
        <f>SUM(D15+D17+D19+D21+D23+D25+D27+D29)</f>
        <v>20728</v>
      </c>
      <c r="E13" s="198">
        <f aca="true" t="shared" si="0" ref="E13:M13">SUM(E15+E17+E19+E21+E23+E25+E27+E29)</f>
        <v>11</v>
      </c>
      <c r="F13" s="198">
        <f t="shared" si="0"/>
        <v>884</v>
      </c>
      <c r="G13" s="198">
        <f t="shared" si="0"/>
        <v>1460</v>
      </c>
      <c r="H13" s="198">
        <f t="shared" si="0"/>
        <v>1</v>
      </c>
      <c r="I13" s="198">
        <f t="shared" si="0"/>
        <v>0</v>
      </c>
      <c r="J13" s="198">
        <f t="shared" si="0"/>
        <v>418</v>
      </c>
      <c r="K13" s="198">
        <f t="shared" si="0"/>
        <v>348</v>
      </c>
      <c r="L13" s="198">
        <f t="shared" si="0"/>
        <v>0</v>
      </c>
      <c r="M13" s="198">
        <f t="shared" si="0"/>
        <v>33</v>
      </c>
    </row>
    <row r="14" spans="1:13" s="222" customFormat="1" ht="15" customHeight="1">
      <c r="A14" s="406"/>
      <c r="B14" s="407"/>
      <c r="C14" s="184" t="s">
        <v>6</v>
      </c>
      <c r="D14" s="198">
        <f>D16+D18+D20+D22+D24+D26+D28+D30</f>
        <v>83009</v>
      </c>
      <c r="E14" s="198">
        <f aca="true" t="shared" si="1" ref="E14:M14">E16+E18+E20+E22+E24+E26+E28+E30</f>
        <v>25</v>
      </c>
      <c r="F14" s="198">
        <f t="shared" si="1"/>
        <v>2157</v>
      </c>
      <c r="G14" s="198">
        <f t="shared" si="1"/>
        <v>4236</v>
      </c>
      <c r="H14" s="198">
        <f t="shared" si="1"/>
        <v>3</v>
      </c>
      <c r="I14" s="198">
        <f t="shared" si="1"/>
        <v>0</v>
      </c>
      <c r="J14" s="198">
        <f t="shared" si="1"/>
        <v>554</v>
      </c>
      <c r="K14" s="198">
        <f t="shared" si="1"/>
        <v>487</v>
      </c>
      <c r="L14" s="198">
        <f t="shared" si="1"/>
        <v>0</v>
      </c>
      <c r="M14" s="198">
        <f t="shared" si="1"/>
        <v>106</v>
      </c>
    </row>
    <row r="15" spans="1:13" ht="15">
      <c r="A15" s="404">
        <v>1</v>
      </c>
      <c r="B15" s="405" t="s">
        <v>153</v>
      </c>
      <c r="C15" s="185" t="s">
        <v>16</v>
      </c>
      <c r="D15" s="199">
        <f>PL1!C16</f>
        <v>5584</v>
      </c>
      <c r="E15" s="138">
        <v>0</v>
      </c>
      <c r="F15" s="138">
        <f>'PL2.'!L16</f>
        <v>353</v>
      </c>
      <c r="G15" s="138">
        <f>'PL3.'!L16</f>
        <v>622</v>
      </c>
      <c r="H15" s="138">
        <v>0</v>
      </c>
      <c r="I15" s="138">
        <v>0</v>
      </c>
      <c r="J15" s="138">
        <v>157</v>
      </c>
      <c r="K15" s="243">
        <v>146</v>
      </c>
      <c r="L15" s="152">
        <f>SUM(L17+L19+L21+L23+L25+L27+L29+L31)</f>
        <v>0</v>
      </c>
      <c r="M15" s="243">
        <v>27</v>
      </c>
    </row>
    <row r="16" spans="1:13" ht="15">
      <c r="A16" s="404"/>
      <c r="B16" s="405"/>
      <c r="C16" s="185" t="s">
        <v>6</v>
      </c>
      <c r="D16" s="199">
        <f>PL1!D16</f>
        <v>25725</v>
      </c>
      <c r="E16" s="138">
        <v>0</v>
      </c>
      <c r="F16" s="138">
        <f>'PL2.'!L17</f>
        <v>935</v>
      </c>
      <c r="G16" s="138">
        <f>'PL3.'!L17</f>
        <v>2123</v>
      </c>
      <c r="H16" s="138">
        <v>0</v>
      </c>
      <c r="I16" s="138">
        <v>0</v>
      </c>
      <c r="J16" s="138">
        <v>206</v>
      </c>
      <c r="K16" s="243">
        <v>219</v>
      </c>
      <c r="L16" s="152">
        <f>SUM(L18+L20+L22+L24+L26+L28+L30+L32)</f>
        <v>0</v>
      </c>
      <c r="M16" s="243">
        <v>87</v>
      </c>
    </row>
    <row r="17" spans="1:13" ht="15">
      <c r="A17" s="404">
        <v>2</v>
      </c>
      <c r="B17" s="405" t="s">
        <v>154</v>
      </c>
      <c r="C17" s="185" t="s">
        <v>16</v>
      </c>
      <c r="D17" s="199">
        <f>PL1!C17</f>
        <v>1216</v>
      </c>
      <c r="E17" s="138">
        <v>0</v>
      </c>
      <c r="F17" s="138">
        <f>'PL2.'!L18</f>
        <v>45</v>
      </c>
      <c r="G17" s="138">
        <f>'PL3.'!L18</f>
        <v>71</v>
      </c>
      <c r="H17" s="138">
        <v>0</v>
      </c>
      <c r="I17" s="138">
        <v>0</v>
      </c>
      <c r="J17" s="138">
        <v>18</v>
      </c>
      <c r="K17" s="138">
        <v>14</v>
      </c>
      <c r="L17" s="138">
        <v>0</v>
      </c>
      <c r="M17" s="138">
        <v>0</v>
      </c>
    </row>
    <row r="18" spans="1:13" ht="15">
      <c r="A18" s="404"/>
      <c r="B18" s="405"/>
      <c r="C18" s="185" t="s">
        <v>6</v>
      </c>
      <c r="D18" s="199">
        <f>PL1!D17</f>
        <v>4606</v>
      </c>
      <c r="E18" s="138">
        <v>0</v>
      </c>
      <c r="F18" s="138">
        <f>'PL2.'!L19</f>
        <v>105</v>
      </c>
      <c r="G18" s="138">
        <f>'PL3.'!L19</f>
        <v>198</v>
      </c>
      <c r="H18" s="138">
        <v>0</v>
      </c>
      <c r="I18" s="138">
        <v>0</v>
      </c>
      <c r="J18" s="138">
        <v>20</v>
      </c>
      <c r="K18" s="138">
        <v>19</v>
      </c>
      <c r="L18" s="138">
        <v>0</v>
      </c>
      <c r="M18" s="138">
        <v>0</v>
      </c>
    </row>
    <row r="19" spans="1:13" ht="15">
      <c r="A19" s="404">
        <v>3</v>
      </c>
      <c r="B19" s="405" t="s">
        <v>155</v>
      </c>
      <c r="C19" s="185" t="s">
        <v>16</v>
      </c>
      <c r="D19" s="199">
        <f>PL1!C18</f>
        <v>2217</v>
      </c>
      <c r="E19" s="138">
        <v>1</v>
      </c>
      <c r="F19" s="138">
        <f>'PL2.'!L20</f>
        <v>89</v>
      </c>
      <c r="G19" s="138">
        <f>'PL3.'!L20</f>
        <v>171</v>
      </c>
      <c r="H19" s="138">
        <v>0</v>
      </c>
      <c r="I19" s="138">
        <v>0</v>
      </c>
      <c r="J19" s="138">
        <v>52</v>
      </c>
      <c r="K19" s="244">
        <v>47</v>
      </c>
      <c r="L19" s="138">
        <v>0</v>
      </c>
      <c r="M19" s="138">
        <v>0</v>
      </c>
    </row>
    <row r="20" spans="1:13" ht="15">
      <c r="A20" s="404"/>
      <c r="B20" s="405"/>
      <c r="C20" s="185" t="s">
        <v>6</v>
      </c>
      <c r="D20" s="199">
        <f>PL1!D18</f>
        <v>9625</v>
      </c>
      <c r="E20" s="138">
        <v>7</v>
      </c>
      <c r="F20" s="138">
        <f>'PL2.'!L21</f>
        <v>210</v>
      </c>
      <c r="G20" s="138">
        <f>'PL3.'!L21</f>
        <v>539</v>
      </c>
      <c r="H20" s="138">
        <v>0</v>
      </c>
      <c r="I20" s="138">
        <v>0</v>
      </c>
      <c r="J20" s="138">
        <v>87</v>
      </c>
      <c r="K20" s="244">
        <v>70</v>
      </c>
      <c r="L20" s="138">
        <v>0</v>
      </c>
      <c r="M20" s="138">
        <v>0</v>
      </c>
    </row>
    <row r="21" spans="1:13" ht="15">
      <c r="A21" s="404">
        <v>4</v>
      </c>
      <c r="B21" s="405" t="s">
        <v>156</v>
      </c>
      <c r="C21" s="185" t="s">
        <v>16</v>
      </c>
      <c r="D21" s="199">
        <f>PL1!C19</f>
        <v>2705</v>
      </c>
      <c r="E21" s="138">
        <v>7</v>
      </c>
      <c r="F21" s="138">
        <f>'PL2.'!L22</f>
        <v>94</v>
      </c>
      <c r="G21" s="138">
        <f>'PL3.'!L22</f>
        <v>119</v>
      </c>
      <c r="H21" s="138">
        <v>0</v>
      </c>
      <c r="I21" s="138">
        <v>0</v>
      </c>
      <c r="J21" s="138">
        <v>50</v>
      </c>
      <c r="K21" s="245">
        <v>8</v>
      </c>
      <c r="L21" s="245">
        <v>0</v>
      </c>
      <c r="M21" s="245">
        <v>0</v>
      </c>
    </row>
    <row r="22" spans="1:13" ht="15">
      <c r="A22" s="404"/>
      <c r="B22" s="405"/>
      <c r="C22" s="185" t="s">
        <v>6</v>
      </c>
      <c r="D22" s="199">
        <f>PL1!D19</f>
        <v>10791</v>
      </c>
      <c r="E22" s="138">
        <v>13</v>
      </c>
      <c r="F22" s="138">
        <f>'PL2.'!L23</f>
        <v>205</v>
      </c>
      <c r="G22" s="138">
        <f>'PL3.'!L23</f>
        <v>270</v>
      </c>
      <c r="H22" s="138">
        <v>0</v>
      </c>
      <c r="I22" s="138">
        <v>0</v>
      </c>
      <c r="J22" s="138">
        <v>65</v>
      </c>
      <c r="K22" s="245">
        <v>14</v>
      </c>
      <c r="L22" s="245">
        <v>0</v>
      </c>
      <c r="M22" s="245">
        <v>0</v>
      </c>
    </row>
    <row r="23" spans="1:13" ht="15">
      <c r="A23" s="404">
        <v>5</v>
      </c>
      <c r="B23" s="405" t="s">
        <v>157</v>
      </c>
      <c r="C23" s="185" t="s">
        <v>16</v>
      </c>
      <c r="D23" s="199">
        <f>PL1!C20</f>
        <v>2779</v>
      </c>
      <c r="E23" s="138">
        <v>0</v>
      </c>
      <c r="F23" s="138">
        <f>'PL2.'!L24</f>
        <v>61</v>
      </c>
      <c r="G23" s="138">
        <f>'PL3.'!L24</f>
        <v>166</v>
      </c>
      <c r="H23" s="138">
        <v>0</v>
      </c>
      <c r="I23" s="138">
        <v>0</v>
      </c>
      <c r="J23" s="138">
        <v>28</v>
      </c>
      <c r="K23" s="138">
        <v>35</v>
      </c>
      <c r="L23" s="138">
        <v>0</v>
      </c>
      <c r="M23" s="138">
        <v>6</v>
      </c>
    </row>
    <row r="24" spans="1:13" ht="15">
      <c r="A24" s="404"/>
      <c r="B24" s="405"/>
      <c r="C24" s="185" t="s">
        <v>6</v>
      </c>
      <c r="D24" s="199">
        <f>PL1!D20</f>
        <v>7439</v>
      </c>
      <c r="E24" s="138">
        <v>0</v>
      </c>
      <c r="F24" s="138">
        <f>'PL2.'!L25</f>
        <v>141</v>
      </c>
      <c r="G24" s="138">
        <f>'PL3.'!L25</f>
        <v>460</v>
      </c>
      <c r="H24" s="138">
        <v>0</v>
      </c>
      <c r="I24" s="138">
        <v>0</v>
      </c>
      <c r="J24" s="138">
        <v>31</v>
      </c>
      <c r="K24" s="138">
        <v>46</v>
      </c>
      <c r="L24" s="138">
        <v>0</v>
      </c>
      <c r="M24" s="138">
        <v>19</v>
      </c>
    </row>
    <row r="25" spans="1:13" ht="15">
      <c r="A25" s="404">
        <v>6</v>
      </c>
      <c r="B25" s="405" t="s">
        <v>158</v>
      </c>
      <c r="C25" s="185" t="s">
        <v>16</v>
      </c>
      <c r="D25" s="199">
        <f>PL1!C21</f>
        <v>1436</v>
      </c>
      <c r="E25" s="138">
        <v>2</v>
      </c>
      <c r="F25" s="138">
        <f>'PL2.'!L26</f>
        <v>63</v>
      </c>
      <c r="G25" s="138">
        <f>'PL3.'!L26</f>
        <v>78</v>
      </c>
      <c r="H25" s="211">
        <v>0</v>
      </c>
      <c r="I25" s="211">
        <v>0</v>
      </c>
      <c r="J25" s="211">
        <v>26</v>
      </c>
      <c r="K25" s="211">
        <v>45</v>
      </c>
      <c r="L25" s="211">
        <v>0</v>
      </c>
      <c r="M25" s="211">
        <v>0</v>
      </c>
    </row>
    <row r="26" spans="1:13" ht="15">
      <c r="A26" s="404"/>
      <c r="B26" s="405"/>
      <c r="C26" s="185" t="s">
        <v>6</v>
      </c>
      <c r="D26" s="199">
        <f>PL1!D21</f>
        <v>5408</v>
      </c>
      <c r="E26" s="138">
        <v>2</v>
      </c>
      <c r="F26" s="138">
        <f>'PL2.'!L27</f>
        <v>152</v>
      </c>
      <c r="G26" s="138">
        <f>'PL3.'!L27</f>
        <v>178</v>
      </c>
      <c r="H26" s="211">
        <v>0</v>
      </c>
      <c r="I26" s="211">
        <v>0</v>
      </c>
      <c r="J26" s="211">
        <v>43</v>
      </c>
      <c r="K26" s="211">
        <v>61</v>
      </c>
      <c r="L26" s="211">
        <v>0</v>
      </c>
      <c r="M26" s="211">
        <v>0</v>
      </c>
    </row>
    <row r="27" spans="1:13" ht="15">
      <c r="A27" s="404">
        <v>7</v>
      </c>
      <c r="B27" s="405" t="s">
        <v>159</v>
      </c>
      <c r="C27" s="185" t="s">
        <v>16</v>
      </c>
      <c r="D27" s="199">
        <f>PL1!C22</f>
        <v>2558</v>
      </c>
      <c r="E27" s="211">
        <v>0</v>
      </c>
      <c r="F27" s="138">
        <f>'PL2.'!L28</f>
        <v>65</v>
      </c>
      <c r="G27" s="138">
        <f>'PL3.'!L28</f>
        <v>73</v>
      </c>
      <c r="H27" s="211">
        <v>0</v>
      </c>
      <c r="I27" s="211">
        <v>0</v>
      </c>
      <c r="J27" s="211">
        <v>38</v>
      </c>
      <c r="K27" s="211">
        <v>19</v>
      </c>
      <c r="L27" s="211">
        <v>0</v>
      </c>
      <c r="M27" s="211">
        <v>0</v>
      </c>
    </row>
    <row r="28" spans="1:13" ht="15">
      <c r="A28" s="404"/>
      <c r="B28" s="405"/>
      <c r="C28" s="185" t="s">
        <v>6</v>
      </c>
      <c r="D28" s="199">
        <f>PL1!D22</f>
        <v>9659</v>
      </c>
      <c r="E28" s="211">
        <v>0</v>
      </c>
      <c r="F28" s="138">
        <f>'PL2.'!L29</f>
        <v>139</v>
      </c>
      <c r="G28" s="138">
        <f>'PL3.'!L29</f>
        <v>189</v>
      </c>
      <c r="H28" s="211">
        <v>0</v>
      </c>
      <c r="I28" s="211">
        <v>0</v>
      </c>
      <c r="J28" s="211">
        <v>53</v>
      </c>
      <c r="K28" s="211">
        <v>24</v>
      </c>
      <c r="L28" s="211">
        <v>0</v>
      </c>
      <c r="M28" s="211">
        <v>0</v>
      </c>
    </row>
    <row r="29" spans="1:13" ht="15">
      <c r="A29" s="404">
        <v>8</v>
      </c>
      <c r="B29" s="405" t="s">
        <v>160</v>
      </c>
      <c r="C29" s="185" t="s">
        <v>16</v>
      </c>
      <c r="D29" s="199">
        <f>PL1!C23</f>
        <v>2233</v>
      </c>
      <c r="E29" s="138">
        <v>1</v>
      </c>
      <c r="F29" s="138">
        <f>'PL2.'!L30</f>
        <v>114</v>
      </c>
      <c r="G29" s="138">
        <f>'PL3.'!L30</f>
        <v>160</v>
      </c>
      <c r="H29" s="138">
        <v>1</v>
      </c>
      <c r="I29" s="138">
        <v>0</v>
      </c>
      <c r="J29" s="138">
        <v>49</v>
      </c>
      <c r="K29" s="138">
        <v>34</v>
      </c>
      <c r="L29" s="138">
        <v>0</v>
      </c>
      <c r="M29" s="138">
        <v>0</v>
      </c>
    </row>
    <row r="30" spans="1:13" ht="15.75" customHeight="1">
      <c r="A30" s="404"/>
      <c r="B30" s="405"/>
      <c r="C30" s="185" t="s">
        <v>6</v>
      </c>
      <c r="D30" s="199">
        <f>PL1!D23</f>
        <v>9756</v>
      </c>
      <c r="E30" s="138">
        <v>3</v>
      </c>
      <c r="F30" s="138">
        <f>'PL2.'!L31</f>
        <v>270</v>
      </c>
      <c r="G30" s="138">
        <f>'PL3.'!L31</f>
        <v>279</v>
      </c>
      <c r="H30" s="138">
        <v>3</v>
      </c>
      <c r="I30" s="138">
        <v>0</v>
      </c>
      <c r="J30" s="138">
        <v>49</v>
      </c>
      <c r="K30" s="138">
        <v>34</v>
      </c>
      <c r="L30" s="138">
        <v>0</v>
      </c>
      <c r="M30" s="138">
        <v>0</v>
      </c>
    </row>
    <row r="31" spans="1:13" s="222" customFormat="1" ht="15">
      <c r="A31" s="406" t="s">
        <v>13</v>
      </c>
      <c r="B31" s="407" t="s">
        <v>14</v>
      </c>
      <c r="C31" s="184" t="s">
        <v>16</v>
      </c>
      <c r="D31" s="198">
        <f>D33+D35+D37+D39+D41+D43+D45</f>
        <v>19708</v>
      </c>
      <c r="E31" s="198">
        <f aca="true" t="shared" si="2" ref="E31:M31">E33+E35+E37+E39+E41+E43+E45</f>
        <v>0</v>
      </c>
      <c r="F31" s="198">
        <f t="shared" si="2"/>
        <v>820</v>
      </c>
      <c r="G31" s="198">
        <f t="shared" si="2"/>
        <v>1248</v>
      </c>
      <c r="H31" s="198">
        <f t="shared" si="2"/>
        <v>0</v>
      </c>
      <c r="I31" s="198">
        <f t="shared" si="2"/>
        <v>0</v>
      </c>
      <c r="J31" s="198">
        <f t="shared" si="2"/>
        <v>530</v>
      </c>
      <c r="K31" s="198">
        <f t="shared" si="2"/>
        <v>341</v>
      </c>
      <c r="L31" s="198">
        <f t="shared" si="2"/>
        <v>0</v>
      </c>
      <c r="M31" s="198">
        <f t="shared" si="2"/>
        <v>21</v>
      </c>
    </row>
    <row r="32" spans="1:13" s="222" customFormat="1" ht="15">
      <c r="A32" s="406"/>
      <c r="B32" s="407"/>
      <c r="C32" s="184" t="s">
        <v>6</v>
      </c>
      <c r="D32" s="198">
        <f>D34+D36+D38+D40+D42+D44+D46</f>
        <v>77456</v>
      </c>
      <c r="E32" s="198">
        <f aca="true" t="shared" si="3" ref="E32:M32">E34+E36+E38+E40+E42+E44+E46</f>
        <v>0</v>
      </c>
      <c r="F32" s="198">
        <f>F34+F36+F38+F40+F42+F44+F46</f>
        <v>1667</v>
      </c>
      <c r="G32" s="198">
        <f t="shared" si="3"/>
        <v>3729</v>
      </c>
      <c r="H32" s="198">
        <f t="shared" si="3"/>
        <v>0</v>
      </c>
      <c r="I32" s="198">
        <f t="shared" si="3"/>
        <v>0</v>
      </c>
      <c r="J32" s="198">
        <f t="shared" si="3"/>
        <v>687</v>
      </c>
      <c r="K32" s="198">
        <f t="shared" si="3"/>
        <v>527</v>
      </c>
      <c r="L32" s="198">
        <f t="shared" si="3"/>
        <v>0</v>
      </c>
      <c r="M32" s="198">
        <f t="shared" si="3"/>
        <v>83</v>
      </c>
    </row>
    <row r="33" spans="1:13" ht="15">
      <c r="A33" s="404">
        <v>9</v>
      </c>
      <c r="B33" s="405" t="s">
        <v>161</v>
      </c>
      <c r="C33" s="185" t="s">
        <v>16</v>
      </c>
      <c r="D33" s="199">
        <f>PL1!C25</f>
        <v>1587</v>
      </c>
      <c r="E33" s="138">
        <v>0</v>
      </c>
      <c r="F33" s="138">
        <f>'PL2.'!L34</f>
        <v>95</v>
      </c>
      <c r="G33" s="138">
        <f>'PL3.'!L34</f>
        <v>138</v>
      </c>
      <c r="H33" s="138">
        <v>0</v>
      </c>
      <c r="I33" s="138">
        <v>0</v>
      </c>
      <c r="J33" s="138">
        <v>44</v>
      </c>
      <c r="K33" s="138">
        <v>38</v>
      </c>
      <c r="L33" s="138">
        <v>0</v>
      </c>
      <c r="M33" s="138">
        <v>3</v>
      </c>
    </row>
    <row r="34" spans="1:13" ht="15">
      <c r="A34" s="404"/>
      <c r="B34" s="405"/>
      <c r="C34" s="185" t="s">
        <v>6</v>
      </c>
      <c r="D34" s="199">
        <f>PL1!D25</f>
        <v>6592</v>
      </c>
      <c r="E34" s="138">
        <v>0</v>
      </c>
      <c r="F34" s="138">
        <f>'PL2.'!L35</f>
        <v>243</v>
      </c>
      <c r="G34" s="138">
        <f>'PL3.'!L35</f>
        <v>472</v>
      </c>
      <c r="H34" s="138">
        <v>0</v>
      </c>
      <c r="I34" s="138">
        <v>0</v>
      </c>
      <c r="J34" s="138">
        <v>70</v>
      </c>
      <c r="K34" s="138">
        <v>77</v>
      </c>
      <c r="L34" s="138">
        <v>0</v>
      </c>
      <c r="M34" s="138">
        <v>7</v>
      </c>
    </row>
    <row r="35" spans="1:13" ht="15">
      <c r="A35" s="404">
        <v>10</v>
      </c>
      <c r="B35" s="405" t="s">
        <v>152</v>
      </c>
      <c r="C35" s="185" t="s">
        <v>16</v>
      </c>
      <c r="D35" s="199">
        <f>PL1!C26</f>
        <v>3623</v>
      </c>
      <c r="E35" s="138">
        <v>0</v>
      </c>
      <c r="F35" s="138">
        <f>'PL2.'!L36</f>
        <v>119</v>
      </c>
      <c r="G35" s="138">
        <f>'PL3.'!L36</f>
        <v>185</v>
      </c>
      <c r="H35" s="138">
        <v>0</v>
      </c>
      <c r="I35" s="138">
        <v>0</v>
      </c>
      <c r="J35" s="138">
        <v>66</v>
      </c>
      <c r="K35" s="138">
        <v>58</v>
      </c>
      <c r="L35" s="138">
        <v>0</v>
      </c>
      <c r="M35" s="138">
        <v>0</v>
      </c>
    </row>
    <row r="36" spans="1:13" ht="15">
      <c r="A36" s="404"/>
      <c r="B36" s="405"/>
      <c r="C36" s="185" t="s">
        <v>6</v>
      </c>
      <c r="D36" s="199">
        <f>PL1!D26</f>
        <v>14826</v>
      </c>
      <c r="E36" s="138">
        <v>0</v>
      </c>
      <c r="F36" s="138">
        <f>'PL2.'!L37</f>
        <v>256</v>
      </c>
      <c r="G36" s="138">
        <f>'PL3.'!L37</f>
        <v>549</v>
      </c>
      <c r="H36" s="138">
        <v>0</v>
      </c>
      <c r="I36" s="138">
        <v>0</v>
      </c>
      <c r="J36" s="138">
        <v>88</v>
      </c>
      <c r="K36" s="138">
        <v>90</v>
      </c>
      <c r="L36" s="138">
        <v>0</v>
      </c>
      <c r="M36" s="138">
        <v>0</v>
      </c>
    </row>
    <row r="37" spans="1:13" ht="15">
      <c r="A37" s="404">
        <v>11</v>
      </c>
      <c r="B37" s="405" t="s">
        <v>162</v>
      </c>
      <c r="C37" s="185" t="s">
        <v>16</v>
      </c>
      <c r="D37" s="199">
        <f>PL1!C27</f>
        <v>3713</v>
      </c>
      <c r="E37" s="138">
        <v>0</v>
      </c>
      <c r="F37" s="138">
        <f>'PL2.'!L38</f>
        <v>241</v>
      </c>
      <c r="G37" s="138">
        <f>'PL3.'!L38</f>
        <v>130</v>
      </c>
      <c r="H37" s="138">
        <v>0</v>
      </c>
      <c r="I37" s="138">
        <v>0</v>
      </c>
      <c r="J37" s="138">
        <v>170</v>
      </c>
      <c r="K37" s="138">
        <v>51</v>
      </c>
      <c r="L37" s="138">
        <v>0</v>
      </c>
      <c r="M37" s="138">
        <v>0</v>
      </c>
    </row>
    <row r="38" spans="1:13" ht="15">
      <c r="A38" s="404"/>
      <c r="B38" s="405"/>
      <c r="C38" s="185" t="s">
        <v>6</v>
      </c>
      <c r="D38" s="199">
        <f>PL1!D27</f>
        <v>14460</v>
      </c>
      <c r="E38" s="138">
        <v>0</v>
      </c>
      <c r="F38" s="138">
        <f>'PL2.'!L39</f>
        <v>465</v>
      </c>
      <c r="G38" s="138">
        <f>'PL3.'!L39</f>
        <v>359</v>
      </c>
      <c r="H38" s="138">
        <v>0</v>
      </c>
      <c r="I38" s="138">
        <v>0</v>
      </c>
      <c r="J38" s="138">
        <v>189</v>
      </c>
      <c r="K38" s="138">
        <v>58</v>
      </c>
      <c r="L38" s="138">
        <v>0</v>
      </c>
      <c r="M38" s="138">
        <v>0</v>
      </c>
    </row>
    <row r="39" spans="1:13" ht="15">
      <c r="A39" s="404">
        <v>12</v>
      </c>
      <c r="B39" s="405" t="s">
        <v>163</v>
      </c>
      <c r="C39" s="185" t="s">
        <v>16</v>
      </c>
      <c r="D39" s="199">
        <f>PL1!C28</f>
        <v>2986</v>
      </c>
      <c r="E39" s="138">
        <v>0</v>
      </c>
      <c r="F39" s="138">
        <f>'PL2.'!L40</f>
        <v>86</v>
      </c>
      <c r="G39" s="138">
        <f>'PL3.'!L40</f>
        <v>99</v>
      </c>
      <c r="H39" s="138">
        <v>0</v>
      </c>
      <c r="I39" s="138">
        <v>0</v>
      </c>
      <c r="J39" s="138">
        <v>77</v>
      </c>
      <c r="K39" s="138">
        <v>31</v>
      </c>
      <c r="L39" s="138">
        <v>0</v>
      </c>
      <c r="M39" s="138">
        <v>0</v>
      </c>
    </row>
    <row r="40" spans="1:13" ht="15">
      <c r="A40" s="404"/>
      <c r="B40" s="405"/>
      <c r="C40" s="185" t="s">
        <v>6</v>
      </c>
      <c r="D40" s="199">
        <f>PL1!D28</f>
        <v>12486</v>
      </c>
      <c r="E40" s="138">
        <v>0</v>
      </c>
      <c r="F40" s="138">
        <f>'PL2.'!L41</f>
        <v>144</v>
      </c>
      <c r="G40" s="138">
        <f>'PL3.'!L41</f>
        <v>272</v>
      </c>
      <c r="H40" s="138">
        <v>0</v>
      </c>
      <c r="I40" s="138">
        <v>0</v>
      </c>
      <c r="J40" s="138">
        <v>117</v>
      </c>
      <c r="K40" s="138">
        <v>62</v>
      </c>
      <c r="L40" s="138">
        <v>0</v>
      </c>
      <c r="M40" s="138">
        <v>0</v>
      </c>
    </row>
    <row r="41" spans="1:13" ht="15">
      <c r="A41" s="404">
        <v>13</v>
      </c>
      <c r="B41" s="405" t="s">
        <v>164</v>
      </c>
      <c r="C41" s="185" t="s">
        <v>16</v>
      </c>
      <c r="D41" s="199">
        <f>PL1!C29</f>
        <v>1992</v>
      </c>
      <c r="E41" s="138">
        <v>0</v>
      </c>
      <c r="F41" s="138">
        <f>'PL2.'!L42</f>
        <v>82</v>
      </c>
      <c r="G41" s="138">
        <f>'PL3.'!L42</f>
        <v>109</v>
      </c>
      <c r="H41" s="138">
        <v>0</v>
      </c>
      <c r="I41" s="138">
        <v>0</v>
      </c>
      <c r="J41" s="138">
        <v>75</v>
      </c>
      <c r="K41" s="138">
        <v>58</v>
      </c>
      <c r="L41" s="138">
        <v>0</v>
      </c>
      <c r="M41" s="138">
        <v>0</v>
      </c>
    </row>
    <row r="42" spans="1:13" ht="15">
      <c r="A42" s="404"/>
      <c r="B42" s="405"/>
      <c r="C42" s="185" t="s">
        <v>6</v>
      </c>
      <c r="D42" s="199">
        <f>PL1!D29</f>
        <v>7384</v>
      </c>
      <c r="E42" s="138">
        <v>0</v>
      </c>
      <c r="F42" s="138">
        <f>'PL2.'!L43</f>
        <v>114</v>
      </c>
      <c r="G42" s="138">
        <f>'PL3.'!L43</f>
        <v>271</v>
      </c>
      <c r="H42" s="138">
        <v>0</v>
      </c>
      <c r="I42" s="138">
        <v>0</v>
      </c>
      <c r="J42" s="138">
        <v>93</v>
      </c>
      <c r="K42" s="138">
        <v>85</v>
      </c>
      <c r="L42" s="138">
        <v>0</v>
      </c>
      <c r="M42" s="138">
        <v>0</v>
      </c>
    </row>
    <row r="43" spans="1:13" ht="15">
      <c r="A43" s="404">
        <v>14</v>
      </c>
      <c r="B43" s="405" t="s">
        <v>165</v>
      </c>
      <c r="C43" s="185" t="s">
        <v>16</v>
      </c>
      <c r="D43" s="199">
        <f>PL1!C30</f>
        <v>2946</v>
      </c>
      <c r="E43" s="138">
        <v>0</v>
      </c>
      <c r="F43" s="138">
        <f>'PL2.'!L44</f>
        <v>111</v>
      </c>
      <c r="G43" s="138">
        <f>'PL3.'!L44</f>
        <v>267</v>
      </c>
      <c r="H43" s="138">
        <v>0</v>
      </c>
      <c r="I43" s="138">
        <v>0</v>
      </c>
      <c r="J43" s="138">
        <v>55</v>
      </c>
      <c r="K43" s="138">
        <v>42</v>
      </c>
      <c r="L43" s="138">
        <v>0</v>
      </c>
      <c r="M43" s="138">
        <v>6</v>
      </c>
    </row>
    <row r="44" spans="1:13" ht="15">
      <c r="A44" s="404"/>
      <c r="B44" s="405"/>
      <c r="C44" s="185" t="s">
        <v>6</v>
      </c>
      <c r="D44" s="199">
        <f>PL1!D30</f>
        <v>10614</v>
      </c>
      <c r="E44" s="138">
        <v>0</v>
      </c>
      <c r="F44" s="138">
        <f>'PL2.'!L45</f>
        <v>246</v>
      </c>
      <c r="G44" s="138">
        <f>'PL3.'!L45</f>
        <v>789</v>
      </c>
      <c r="H44" s="138">
        <v>0</v>
      </c>
      <c r="I44" s="138">
        <v>0</v>
      </c>
      <c r="J44" s="138">
        <v>71</v>
      </c>
      <c r="K44" s="138">
        <v>67</v>
      </c>
      <c r="L44" s="138">
        <v>0</v>
      </c>
      <c r="M44" s="138">
        <v>22</v>
      </c>
    </row>
    <row r="45" spans="1:13" s="71" customFormat="1" ht="15">
      <c r="A45" s="464">
        <v>15</v>
      </c>
      <c r="B45" s="470" t="s">
        <v>166</v>
      </c>
      <c r="C45" s="294" t="s">
        <v>16</v>
      </c>
      <c r="D45" s="291">
        <f>PL1!C31</f>
        <v>2861</v>
      </c>
      <c r="E45" s="277">
        <v>0</v>
      </c>
      <c r="F45" s="277">
        <f>'PL2.'!L46</f>
        <v>86</v>
      </c>
      <c r="G45" s="277">
        <f>'PL3.'!L46</f>
        <v>320</v>
      </c>
      <c r="H45" s="277">
        <v>0</v>
      </c>
      <c r="I45" s="277">
        <v>0</v>
      </c>
      <c r="J45" s="277">
        <v>43</v>
      </c>
      <c r="K45" s="295">
        <v>63</v>
      </c>
      <c r="L45" s="277">
        <v>0</v>
      </c>
      <c r="M45" s="296">
        <v>12</v>
      </c>
    </row>
    <row r="46" spans="1:13" s="71" customFormat="1" ht="15">
      <c r="A46" s="464"/>
      <c r="B46" s="470"/>
      <c r="C46" s="294" t="s">
        <v>6</v>
      </c>
      <c r="D46" s="291">
        <f>PL1!D31</f>
        <v>11094</v>
      </c>
      <c r="E46" s="277">
        <v>0</v>
      </c>
      <c r="F46" s="277">
        <f>'PL2.'!L47</f>
        <v>199</v>
      </c>
      <c r="G46" s="277">
        <v>1017</v>
      </c>
      <c r="H46" s="277">
        <v>0</v>
      </c>
      <c r="I46" s="277">
        <v>0</v>
      </c>
      <c r="J46" s="277">
        <v>59</v>
      </c>
      <c r="K46" s="295">
        <v>88</v>
      </c>
      <c r="L46" s="277">
        <v>0</v>
      </c>
      <c r="M46" s="296">
        <v>54</v>
      </c>
    </row>
    <row r="47" spans="1:13" s="299" customFormat="1" ht="15">
      <c r="A47" s="406" t="s">
        <v>20</v>
      </c>
      <c r="B47" s="407" t="s">
        <v>15</v>
      </c>
      <c r="C47" s="297" t="s">
        <v>16</v>
      </c>
      <c r="D47" s="298">
        <f aca="true" t="shared" si="4" ref="D47:M48">D13+D31</f>
        <v>40436</v>
      </c>
      <c r="E47" s="298">
        <f t="shared" si="4"/>
        <v>11</v>
      </c>
      <c r="F47" s="298">
        <f t="shared" si="4"/>
        <v>1704</v>
      </c>
      <c r="G47" s="298">
        <f t="shared" si="4"/>
        <v>2708</v>
      </c>
      <c r="H47" s="298">
        <f t="shared" si="4"/>
        <v>1</v>
      </c>
      <c r="I47" s="298">
        <f t="shared" si="4"/>
        <v>0</v>
      </c>
      <c r="J47" s="298">
        <f t="shared" si="4"/>
        <v>948</v>
      </c>
      <c r="K47" s="298">
        <f t="shared" si="4"/>
        <v>689</v>
      </c>
      <c r="L47" s="298">
        <f t="shared" si="4"/>
        <v>0</v>
      </c>
      <c r="M47" s="298">
        <f t="shared" si="4"/>
        <v>54</v>
      </c>
    </row>
    <row r="48" spans="1:13" s="299" customFormat="1" ht="15">
      <c r="A48" s="406"/>
      <c r="B48" s="407"/>
      <c r="C48" s="297" t="s">
        <v>6</v>
      </c>
      <c r="D48" s="298">
        <f t="shared" si="4"/>
        <v>160465</v>
      </c>
      <c r="E48" s="298">
        <f t="shared" si="4"/>
        <v>25</v>
      </c>
      <c r="F48" s="298">
        <f t="shared" si="4"/>
        <v>3824</v>
      </c>
      <c r="G48" s="298">
        <f t="shared" si="4"/>
        <v>7965</v>
      </c>
      <c r="H48" s="298">
        <f t="shared" si="4"/>
        <v>3</v>
      </c>
      <c r="I48" s="298">
        <f t="shared" si="4"/>
        <v>0</v>
      </c>
      <c r="J48" s="298">
        <f t="shared" si="4"/>
        <v>1241</v>
      </c>
      <c r="K48" s="298">
        <f t="shared" si="4"/>
        <v>1014</v>
      </c>
      <c r="L48" s="298">
        <f t="shared" si="4"/>
        <v>0</v>
      </c>
      <c r="M48" s="298">
        <f t="shared" si="4"/>
        <v>189</v>
      </c>
    </row>
    <row r="49" ht="17.25" customHeight="1" hidden="1"/>
    <row r="50" ht="15" hidden="1"/>
    <row r="51" spans="1:13" ht="18" hidden="1">
      <c r="A51" s="463" t="s">
        <v>242</v>
      </c>
      <c r="B51" s="463"/>
      <c r="C51" s="463"/>
      <c r="D51" s="463"/>
      <c r="E51" s="463"/>
      <c r="F51" s="463"/>
      <c r="G51" s="463"/>
      <c r="H51" s="463"/>
      <c r="I51" s="463"/>
      <c r="J51" s="463"/>
      <c r="K51" s="463"/>
      <c r="L51" s="463"/>
      <c r="M51" s="463"/>
    </row>
    <row r="52" spans="1:13" ht="15.75" hidden="1">
      <c r="A52" s="461" t="s">
        <v>243</v>
      </c>
      <c r="B52" s="461"/>
      <c r="C52" s="461"/>
      <c r="D52" s="461"/>
      <c r="E52" s="461"/>
      <c r="F52" s="461"/>
      <c r="G52" s="461"/>
      <c r="H52" s="461"/>
      <c r="I52" s="461"/>
      <c r="J52" s="461"/>
      <c r="K52" s="461"/>
      <c r="L52" s="461"/>
      <c r="M52" s="461"/>
    </row>
    <row r="53" spans="1:13" ht="18" hidden="1">
      <c r="A53" s="463" t="s">
        <v>244</v>
      </c>
      <c r="B53" s="463"/>
      <c r="C53" s="463"/>
      <c r="D53" s="463"/>
      <c r="E53" s="463"/>
      <c r="F53" s="463"/>
      <c r="G53" s="463"/>
      <c r="H53" s="463"/>
      <c r="I53" s="463"/>
      <c r="J53" s="463"/>
      <c r="K53" s="463"/>
      <c r="L53" s="463"/>
      <c r="M53" s="463"/>
    </row>
    <row r="54" spans="1:13" ht="15" hidden="1">
      <c r="A54" s="462" t="s">
        <v>42</v>
      </c>
      <c r="B54" s="462"/>
      <c r="C54" s="462"/>
      <c r="D54" s="462"/>
      <c r="E54" s="462"/>
      <c r="F54" s="462"/>
      <c r="G54" s="462"/>
      <c r="H54" s="462"/>
      <c r="I54" s="462"/>
      <c r="J54" s="462"/>
      <c r="K54" s="462"/>
      <c r="L54" s="462"/>
      <c r="M54" s="462"/>
    </row>
    <row r="55" spans="1:13" ht="15" hidden="1">
      <c r="A55" s="246"/>
      <c r="B55" s="246"/>
      <c r="C55" s="246"/>
      <c r="D55" s="247"/>
      <c r="E55" s="248"/>
      <c r="F55" s="248"/>
      <c r="G55" s="248"/>
      <c r="H55" s="248"/>
      <c r="I55" s="248"/>
      <c r="J55" s="248"/>
      <c r="K55" s="248"/>
      <c r="L55" s="248"/>
      <c r="M55" s="248"/>
    </row>
    <row r="56" spans="1:13" ht="15" hidden="1">
      <c r="A56" s="246"/>
      <c r="B56" s="466" t="s">
        <v>121</v>
      </c>
      <c r="C56" s="466"/>
      <c r="D56" s="466"/>
      <c r="E56" s="466"/>
      <c r="F56" s="466"/>
      <c r="G56" s="249"/>
      <c r="H56" s="248"/>
      <c r="I56" s="248"/>
      <c r="J56" s="248"/>
      <c r="K56" s="248"/>
      <c r="L56" s="248"/>
      <c r="M56" s="248"/>
    </row>
  </sheetData>
  <sheetProtection/>
  <mergeCells count="55">
    <mergeCell ref="A35:A36"/>
    <mergeCell ref="A2:C2"/>
    <mergeCell ref="A3:C3"/>
    <mergeCell ref="H2:L2"/>
    <mergeCell ref="H3:L3"/>
    <mergeCell ref="A25:A26"/>
    <mergeCell ref="B25:B26"/>
    <mergeCell ref="A6:M6"/>
    <mergeCell ref="A13:A14"/>
    <mergeCell ref="B13:B14"/>
    <mergeCell ref="A15:A16"/>
    <mergeCell ref="B15:B16"/>
    <mergeCell ref="A7:M7"/>
    <mergeCell ref="A17:A18"/>
    <mergeCell ref="B17:B18"/>
    <mergeCell ref="A19:A20"/>
    <mergeCell ref="A8:M8"/>
    <mergeCell ref="B35:B36"/>
    <mergeCell ref="A29:A30"/>
    <mergeCell ref="B29:B30"/>
    <mergeCell ref="A31:A32"/>
    <mergeCell ref="B31:B32"/>
    <mergeCell ref="B21:B22"/>
    <mergeCell ref="A23:A24"/>
    <mergeCell ref="B23:B24"/>
    <mergeCell ref="A33:A34"/>
    <mergeCell ref="B33:B34"/>
    <mergeCell ref="B47:B48"/>
    <mergeCell ref="A37:A38"/>
    <mergeCell ref="B37:B38"/>
    <mergeCell ref="A39:A40"/>
    <mergeCell ref="B39:B40"/>
    <mergeCell ref="A41:A42"/>
    <mergeCell ref="A47:A48"/>
    <mergeCell ref="B45:B46"/>
    <mergeCell ref="L1:M1"/>
    <mergeCell ref="B56:F56"/>
    <mergeCell ref="A27:A28"/>
    <mergeCell ref="B27:B28"/>
    <mergeCell ref="B10:B11"/>
    <mergeCell ref="C10:C11"/>
    <mergeCell ref="F10:M10"/>
    <mergeCell ref="A10:A11"/>
    <mergeCell ref="D10:D11"/>
    <mergeCell ref="E10:E11"/>
    <mergeCell ref="A52:M52"/>
    <mergeCell ref="A54:M54"/>
    <mergeCell ref="A53:M53"/>
    <mergeCell ref="A51:M51"/>
    <mergeCell ref="B19:B20"/>
    <mergeCell ref="A21:A22"/>
    <mergeCell ref="B41:B42"/>
    <mergeCell ref="A43:A44"/>
    <mergeCell ref="B43:B44"/>
    <mergeCell ref="A45:A46"/>
  </mergeCells>
  <printOptions/>
  <pageMargins left="0.36" right="0.2" top="0.4" bottom="0.75" header="0.2" footer="0.3"/>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O33"/>
  <sheetViews>
    <sheetView zoomScalePageLayoutView="0" workbookViewId="0" topLeftCell="A13">
      <selection activeCell="Q13" sqref="Q13"/>
    </sheetView>
  </sheetViews>
  <sheetFormatPr defaultColWidth="9.140625" defaultRowHeight="15"/>
  <cols>
    <col min="1" max="1" width="4.7109375" style="305" customWidth="1"/>
    <col min="2" max="2" width="20.57421875" style="305" customWidth="1"/>
    <col min="3" max="3" width="10.7109375" style="305" customWidth="1"/>
    <col min="4" max="4" width="8.28125" style="305" customWidth="1"/>
    <col min="5" max="5" width="7.421875" style="305" customWidth="1"/>
    <col min="6" max="6" width="6.00390625" style="305" customWidth="1"/>
    <col min="7" max="7" width="6.140625" style="305" customWidth="1"/>
    <col min="8" max="8" width="6.421875" style="305" customWidth="1"/>
    <col min="9" max="9" width="9.57421875" style="305" bestFit="1" customWidth="1"/>
    <col min="10" max="10" width="9.140625" style="305" customWidth="1"/>
    <col min="11" max="12" width="6.57421875" style="305" bestFit="1" customWidth="1"/>
    <col min="13" max="13" width="7.28125" style="305" customWidth="1"/>
    <col min="14" max="14" width="5.8515625" style="305" customWidth="1"/>
    <col min="15" max="15" width="6.7109375" style="305" customWidth="1"/>
    <col min="16" max="16384" width="9.140625" style="305" customWidth="1"/>
  </cols>
  <sheetData>
    <row r="1" spans="12:13" ht="14.25">
      <c r="L1" s="442" t="s">
        <v>127</v>
      </c>
      <c r="M1" s="442"/>
    </row>
    <row r="2" spans="1:15" s="304" customFormat="1" ht="17.25" customHeight="1">
      <c r="A2" s="475" t="str">
        <f>PL8!A2:C2</f>
        <v>ỦY BAN NHÂN DÂN</v>
      </c>
      <c r="B2" s="475"/>
      <c r="C2" s="475"/>
      <c r="E2" s="475" t="s">
        <v>185</v>
      </c>
      <c r="F2" s="475"/>
      <c r="G2" s="475"/>
      <c r="H2" s="475"/>
      <c r="I2" s="475"/>
      <c r="J2" s="475"/>
      <c r="K2" s="475"/>
      <c r="L2" s="475"/>
      <c r="M2" s="475"/>
      <c r="N2" s="475"/>
      <c r="O2" s="475"/>
    </row>
    <row r="3" spans="1:15" s="304" customFormat="1" ht="17.25" customHeight="1">
      <c r="A3" s="475" t="str">
        <f>PL8!A3:C3</f>
        <v>THỊ XÃ ĐỨC PHỔ</v>
      </c>
      <c r="B3" s="475"/>
      <c r="C3" s="475"/>
      <c r="E3" s="476" t="s">
        <v>171</v>
      </c>
      <c r="F3" s="476"/>
      <c r="G3" s="476"/>
      <c r="H3" s="476"/>
      <c r="I3" s="476"/>
      <c r="J3" s="476"/>
      <c r="K3" s="476"/>
      <c r="L3" s="476"/>
      <c r="M3" s="476"/>
      <c r="N3" s="476"/>
      <c r="O3" s="476"/>
    </row>
    <row r="6" spans="1:14" ht="14.25">
      <c r="A6" s="475" t="s">
        <v>81</v>
      </c>
      <c r="B6" s="475"/>
      <c r="C6" s="475"/>
      <c r="D6" s="475"/>
      <c r="E6" s="475"/>
      <c r="F6" s="475"/>
      <c r="G6" s="475"/>
      <c r="H6" s="475"/>
      <c r="I6" s="475"/>
      <c r="J6" s="475"/>
      <c r="K6" s="475"/>
      <c r="L6" s="475"/>
      <c r="M6" s="475"/>
      <c r="N6" s="475"/>
    </row>
    <row r="7" spans="1:14" ht="16.5">
      <c r="A7" s="481" t="s">
        <v>45</v>
      </c>
      <c r="B7" s="481"/>
      <c r="C7" s="481"/>
      <c r="D7" s="481"/>
      <c r="E7" s="481"/>
      <c r="F7" s="481"/>
      <c r="G7" s="481"/>
      <c r="H7" s="481"/>
      <c r="I7" s="481"/>
      <c r="J7" s="481"/>
      <c r="K7" s="481"/>
      <c r="L7" s="481"/>
      <c r="M7" s="481"/>
      <c r="N7" s="481"/>
    </row>
    <row r="8" spans="1:14" ht="14.25">
      <c r="A8" s="482" t="str">
        <f>PL1!A9:H9</f>
        <v>(Kèm theo Công văn số:             /UBND ngày      /5/2022 của UBND thị xã Đức Phổ)</v>
      </c>
      <c r="B8" s="482"/>
      <c r="C8" s="482"/>
      <c r="D8" s="482"/>
      <c r="E8" s="482"/>
      <c r="F8" s="482"/>
      <c r="G8" s="482"/>
      <c r="H8" s="482"/>
      <c r="I8" s="482"/>
      <c r="J8" s="482"/>
      <c r="K8" s="482"/>
      <c r="L8" s="482"/>
      <c r="M8" s="482"/>
      <c r="N8" s="482"/>
    </row>
    <row r="10" spans="1:15" s="306" customFormat="1" ht="36" customHeight="1">
      <c r="A10" s="477" t="s">
        <v>1</v>
      </c>
      <c r="B10" s="479" t="s">
        <v>43</v>
      </c>
      <c r="C10" s="479" t="s">
        <v>3</v>
      </c>
      <c r="D10" s="477" t="s">
        <v>249</v>
      </c>
      <c r="E10" s="472" t="s">
        <v>46</v>
      </c>
      <c r="F10" s="473"/>
      <c r="G10" s="473"/>
      <c r="H10" s="474"/>
      <c r="I10" s="477" t="s">
        <v>4</v>
      </c>
      <c r="J10" s="477" t="s">
        <v>249</v>
      </c>
      <c r="K10" s="472" t="s">
        <v>213</v>
      </c>
      <c r="L10" s="473"/>
      <c r="M10" s="473"/>
      <c r="N10" s="473"/>
      <c r="O10" s="474"/>
    </row>
    <row r="11" spans="1:15" s="306" customFormat="1" ht="36" customHeight="1">
      <c r="A11" s="477"/>
      <c r="B11" s="480"/>
      <c r="C11" s="480"/>
      <c r="D11" s="477"/>
      <c r="E11" s="307" t="s">
        <v>246</v>
      </c>
      <c r="F11" s="308" t="s">
        <v>48</v>
      </c>
      <c r="G11" s="308" t="s">
        <v>229</v>
      </c>
      <c r="H11" s="308" t="s">
        <v>214</v>
      </c>
      <c r="I11" s="477"/>
      <c r="J11" s="477"/>
      <c r="K11" s="307" t="s">
        <v>246</v>
      </c>
      <c r="L11" s="308" t="s">
        <v>47</v>
      </c>
      <c r="M11" s="308" t="s">
        <v>48</v>
      </c>
      <c r="N11" s="308" t="s">
        <v>229</v>
      </c>
      <c r="O11" s="308" t="s">
        <v>214</v>
      </c>
    </row>
    <row r="12" spans="1:15" ht="14.25">
      <c r="A12" s="309" t="s">
        <v>8</v>
      </c>
      <c r="B12" s="309" t="s">
        <v>9</v>
      </c>
      <c r="C12" s="309">
        <v>1</v>
      </c>
      <c r="D12" s="309">
        <v>2</v>
      </c>
      <c r="E12" s="309">
        <v>3</v>
      </c>
      <c r="F12" s="309">
        <v>5</v>
      </c>
      <c r="G12" s="309">
        <v>6</v>
      </c>
      <c r="H12" s="309">
        <v>7</v>
      </c>
      <c r="I12" s="309">
        <v>8</v>
      </c>
      <c r="J12" s="309">
        <v>9</v>
      </c>
      <c r="K12" s="309"/>
      <c r="L12" s="310"/>
      <c r="M12" s="310"/>
      <c r="N12" s="310"/>
      <c r="O12" s="310"/>
    </row>
    <row r="13" spans="1:15" ht="14.25">
      <c r="A13" s="311" t="s">
        <v>10</v>
      </c>
      <c r="B13" s="312" t="s">
        <v>11</v>
      </c>
      <c r="C13" s="313">
        <f aca="true" t="shared" si="0" ref="C13:L13">SUM(C14:C21)</f>
        <v>884</v>
      </c>
      <c r="D13" s="313">
        <f t="shared" si="0"/>
        <v>883</v>
      </c>
      <c r="E13" s="313">
        <f aca="true" t="shared" si="1" ref="E13:E30">SUM(F13:H13)</f>
        <v>1</v>
      </c>
      <c r="F13" s="313">
        <f t="shared" si="0"/>
        <v>0</v>
      </c>
      <c r="G13" s="314">
        <f t="shared" si="0"/>
        <v>1</v>
      </c>
      <c r="H13" s="313">
        <f t="shared" si="0"/>
        <v>0</v>
      </c>
      <c r="I13" s="315">
        <f t="shared" si="0"/>
        <v>1460</v>
      </c>
      <c r="J13" s="315">
        <f t="shared" si="0"/>
        <v>1460</v>
      </c>
      <c r="K13" s="316">
        <f>SUM(L13:O13)</f>
        <v>0</v>
      </c>
      <c r="L13" s="315">
        <f t="shared" si="0"/>
        <v>0</v>
      </c>
      <c r="M13" s="310"/>
      <c r="N13" s="310"/>
      <c r="O13" s="310"/>
    </row>
    <row r="14" spans="1:15" ht="15.75">
      <c r="A14" s="317">
        <v>1</v>
      </c>
      <c r="B14" s="318" t="s">
        <v>153</v>
      </c>
      <c r="C14" s="319">
        <f>PL1!E16</f>
        <v>353</v>
      </c>
      <c r="D14" s="321">
        <f>C14-E14</f>
        <v>353</v>
      </c>
      <c r="E14" s="319">
        <f t="shared" si="1"/>
        <v>0</v>
      </c>
      <c r="F14" s="320"/>
      <c r="G14" s="322"/>
      <c r="H14" s="320"/>
      <c r="I14" s="310">
        <f>PL1!G16</f>
        <v>622</v>
      </c>
      <c r="J14" s="310">
        <f>I14-K14</f>
        <v>622</v>
      </c>
      <c r="K14" s="310">
        <f>SUM(L14:O14)</f>
        <v>0</v>
      </c>
      <c r="L14" s="310"/>
      <c r="M14" s="310"/>
      <c r="N14" s="310"/>
      <c r="O14" s="310"/>
    </row>
    <row r="15" spans="1:15" ht="15.75">
      <c r="A15" s="317">
        <v>2</v>
      </c>
      <c r="B15" s="318" t="s">
        <v>154</v>
      </c>
      <c r="C15" s="319">
        <f>PL1!E17</f>
        <v>45</v>
      </c>
      <c r="D15" s="321">
        <f aca="true" t="shared" si="2" ref="D15:D29">C15-E15</f>
        <v>45</v>
      </c>
      <c r="E15" s="319">
        <f t="shared" si="1"/>
        <v>0</v>
      </c>
      <c r="F15" s="320"/>
      <c r="G15" s="322"/>
      <c r="H15" s="320"/>
      <c r="I15" s="310">
        <f>PL1!G17</f>
        <v>71</v>
      </c>
      <c r="J15" s="310">
        <f aca="true" t="shared" si="3" ref="J15:J29">I15-K15</f>
        <v>71</v>
      </c>
      <c r="K15" s="310">
        <f aca="true" t="shared" si="4" ref="K15:K29">SUM(L15:O15)</f>
        <v>0</v>
      </c>
      <c r="L15" s="310"/>
      <c r="M15" s="310"/>
      <c r="N15" s="310"/>
      <c r="O15" s="310"/>
    </row>
    <row r="16" spans="1:15" ht="15.75">
      <c r="A16" s="317">
        <v>3</v>
      </c>
      <c r="B16" s="318" t="s">
        <v>155</v>
      </c>
      <c r="C16" s="319">
        <f>PL1!E18</f>
        <v>89</v>
      </c>
      <c r="D16" s="321">
        <f t="shared" si="2"/>
        <v>89</v>
      </c>
      <c r="E16" s="319">
        <f t="shared" si="1"/>
        <v>0</v>
      </c>
      <c r="F16" s="320"/>
      <c r="G16" s="322"/>
      <c r="H16" s="320"/>
      <c r="I16" s="310">
        <f>PL1!G18</f>
        <v>171</v>
      </c>
      <c r="J16" s="310">
        <f t="shared" si="3"/>
        <v>171</v>
      </c>
      <c r="K16" s="310">
        <f t="shared" si="4"/>
        <v>0</v>
      </c>
      <c r="L16" s="310"/>
      <c r="M16" s="310"/>
      <c r="N16" s="310"/>
      <c r="O16" s="310"/>
    </row>
    <row r="17" spans="1:15" ht="14.25">
      <c r="A17" s="317">
        <v>4</v>
      </c>
      <c r="B17" s="323" t="s">
        <v>156</v>
      </c>
      <c r="C17" s="319">
        <f>PL1!E19</f>
        <v>94</v>
      </c>
      <c r="D17" s="321">
        <f t="shared" si="2"/>
        <v>94</v>
      </c>
      <c r="E17" s="319">
        <f t="shared" si="1"/>
        <v>0</v>
      </c>
      <c r="F17" s="320"/>
      <c r="G17" s="324"/>
      <c r="H17" s="325"/>
      <c r="I17" s="310">
        <f>PL1!G19</f>
        <v>119</v>
      </c>
      <c r="J17" s="310">
        <f t="shared" si="3"/>
        <v>119</v>
      </c>
      <c r="K17" s="310">
        <f t="shared" si="4"/>
        <v>0</v>
      </c>
      <c r="L17" s="310"/>
      <c r="M17" s="310"/>
      <c r="N17" s="310"/>
      <c r="O17" s="310"/>
    </row>
    <row r="18" spans="1:15" ht="15.75">
      <c r="A18" s="317">
        <v>5</v>
      </c>
      <c r="B18" s="318" t="s">
        <v>157</v>
      </c>
      <c r="C18" s="319">
        <f>PL1!E20</f>
        <v>61</v>
      </c>
      <c r="D18" s="321">
        <f t="shared" si="2"/>
        <v>61</v>
      </c>
      <c r="E18" s="319">
        <f t="shared" si="1"/>
        <v>0</v>
      </c>
      <c r="F18" s="320"/>
      <c r="G18" s="322"/>
      <c r="H18" s="320"/>
      <c r="I18" s="310">
        <f>PL1!G20</f>
        <v>166</v>
      </c>
      <c r="J18" s="310">
        <f t="shared" si="3"/>
        <v>166</v>
      </c>
      <c r="K18" s="310">
        <f t="shared" si="4"/>
        <v>0</v>
      </c>
      <c r="L18" s="310"/>
      <c r="M18" s="310"/>
      <c r="N18" s="310"/>
      <c r="O18" s="310"/>
    </row>
    <row r="19" spans="1:15" s="332" customFormat="1" ht="15.75">
      <c r="A19" s="326">
        <v>6</v>
      </c>
      <c r="B19" s="327" t="s">
        <v>158</v>
      </c>
      <c r="C19" s="328">
        <f>PL1!E21</f>
        <v>63</v>
      </c>
      <c r="D19" s="321">
        <f t="shared" si="2"/>
        <v>63</v>
      </c>
      <c r="E19" s="319">
        <f t="shared" si="1"/>
        <v>0</v>
      </c>
      <c r="F19" s="329"/>
      <c r="G19" s="330"/>
      <c r="H19" s="329"/>
      <c r="I19" s="331">
        <f>PL1!G21</f>
        <v>78</v>
      </c>
      <c r="J19" s="310">
        <f t="shared" si="3"/>
        <v>78</v>
      </c>
      <c r="K19" s="310">
        <f t="shared" si="4"/>
        <v>0</v>
      </c>
      <c r="L19" s="331"/>
      <c r="M19" s="331"/>
      <c r="N19" s="331"/>
      <c r="O19" s="331"/>
    </row>
    <row r="20" spans="1:15" ht="15.75">
      <c r="A20" s="317">
        <v>7</v>
      </c>
      <c r="B20" s="318" t="s">
        <v>159</v>
      </c>
      <c r="C20" s="319">
        <f>PL1!E22</f>
        <v>65</v>
      </c>
      <c r="D20" s="321">
        <f t="shared" si="2"/>
        <v>65</v>
      </c>
      <c r="E20" s="319">
        <f t="shared" si="1"/>
        <v>0</v>
      </c>
      <c r="F20" s="320"/>
      <c r="G20" s="322"/>
      <c r="H20" s="320"/>
      <c r="I20" s="310">
        <f>PL1!G22</f>
        <v>73</v>
      </c>
      <c r="J20" s="310">
        <f t="shared" si="3"/>
        <v>73</v>
      </c>
      <c r="K20" s="310">
        <f t="shared" si="4"/>
        <v>0</v>
      </c>
      <c r="L20" s="310"/>
      <c r="M20" s="310"/>
      <c r="N20" s="310"/>
      <c r="O20" s="310"/>
    </row>
    <row r="21" spans="1:15" ht="15.75">
      <c r="A21" s="317">
        <v>8</v>
      </c>
      <c r="B21" s="318" t="s">
        <v>160</v>
      </c>
      <c r="C21" s="319">
        <f>PL1!E23</f>
        <v>114</v>
      </c>
      <c r="D21" s="321">
        <f t="shared" si="2"/>
        <v>113</v>
      </c>
      <c r="E21" s="319">
        <f t="shared" si="1"/>
        <v>1</v>
      </c>
      <c r="F21" s="320"/>
      <c r="G21" s="322">
        <v>1</v>
      </c>
      <c r="H21" s="325"/>
      <c r="I21" s="310">
        <f>PL1!G23</f>
        <v>160</v>
      </c>
      <c r="J21" s="310">
        <f t="shared" si="3"/>
        <v>160</v>
      </c>
      <c r="K21" s="310">
        <f t="shared" si="4"/>
        <v>0</v>
      </c>
      <c r="L21" s="310"/>
      <c r="M21" s="310"/>
      <c r="N21" s="310"/>
      <c r="O21" s="310"/>
    </row>
    <row r="22" spans="1:15" s="339" customFormat="1" ht="14.25">
      <c r="A22" s="333" t="s">
        <v>13</v>
      </c>
      <c r="B22" s="334" t="s">
        <v>14</v>
      </c>
      <c r="C22" s="335">
        <f>SUM(C23:C29)</f>
        <v>820</v>
      </c>
      <c r="D22" s="335">
        <f>SUM(D23:D29)</f>
        <v>820</v>
      </c>
      <c r="E22" s="313">
        <f t="shared" si="1"/>
        <v>0</v>
      </c>
      <c r="F22" s="335">
        <f aca="true" t="shared" si="5" ref="F22:L22">SUM(F23:F29)</f>
        <v>0</v>
      </c>
      <c r="G22" s="336">
        <f t="shared" si="5"/>
        <v>0</v>
      </c>
      <c r="H22" s="335">
        <f t="shared" si="5"/>
        <v>0</v>
      </c>
      <c r="I22" s="337">
        <f t="shared" si="5"/>
        <v>1248</v>
      </c>
      <c r="J22" s="337">
        <f t="shared" si="5"/>
        <v>1248</v>
      </c>
      <c r="K22" s="354">
        <f t="shared" si="4"/>
        <v>0</v>
      </c>
      <c r="L22" s="337">
        <f t="shared" si="5"/>
        <v>0</v>
      </c>
      <c r="M22" s="338"/>
      <c r="N22" s="338"/>
      <c r="O22" s="338"/>
    </row>
    <row r="23" spans="1:15" s="339" customFormat="1" ht="15.75">
      <c r="A23" s="340">
        <v>9</v>
      </c>
      <c r="B23" s="341" t="s">
        <v>161</v>
      </c>
      <c r="C23" s="342">
        <f>PL1!E25</f>
        <v>95</v>
      </c>
      <c r="D23" s="321">
        <f t="shared" si="2"/>
        <v>95</v>
      </c>
      <c r="E23" s="319">
        <f t="shared" si="1"/>
        <v>0</v>
      </c>
      <c r="F23" s="343"/>
      <c r="G23" s="344"/>
      <c r="H23" s="343"/>
      <c r="I23" s="338">
        <f>PL1!G25</f>
        <v>138</v>
      </c>
      <c r="J23" s="310">
        <f t="shared" si="3"/>
        <v>138</v>
      </c>
      <c r="K23" s="310">
        <f t="shared" si="4"/>
        <v>0</v>
      </c>
      <c r="L23" s="338"/>
      <c r="M23" s="338"/>
      <c r="N23" s="338"/>
      <c r="O23" s="338"/>
    </row>
    <row r="24" spans="1:15" s="339" customFormat="1" ht="15.75">
      <c r="A24" s="340">
        <v>10</v>
      </c>
      <c r="B24" s="341" t="s">
        <v>152</v>
      </c>
      <c r="C24" s="342">
        <f>PL1!E26</f>
        <v>119</v>
      </c>
      <c r="D24" s="321">
        <f t="shared" si="2"/>
        <v>119</v>
      </c>
      <c r="E24" s="319">
        <f t="shared" si="1"/>
        <v>0</v>
      </c>
      <c r="F24" s="343"/>
      <c r="G24" s="344"/>
      <c r="H24" s="343"/>
      <c r="I24" s="338">
        <f>PL1!G26</f>
        <v>185</v>
      </c>
      <c r="J24" s="310">
        <f t="shared" si="3"/>
        <v>185</v>
      </c>
      <c r="K24" s="310">
        <f t="shared" si="4"/>
        <v>0</v>
      </c>
      <c r="L24" s="338"/>
      <c r="M24" s="338"/>
      <c r="N24" s="338"/>
      <c r="O24" s="338"/>
    </row>
    <row r="25" spans="1:15" s="339" customFormat="1" ht="15.75">
      <c r="A25" s="340">
        <v>11</v>
      </c>
      <c r="B25" s="341" t="s">
        <v>162</v>
      </c>
      <c r="C25" s="342">
        <f>PL1!E27</f>
        <v>241</v>
      </c>
      <c r="D25" s="321">
        <f t="shared" si="2"/>
        <v>241</v>
      </c>
      <c r="E25" s="319">
        <f t="shared" si="1"/>
        <v>0</v>
      </c>
      <c r="F25" s="345"/>
      <c r="G25" s="346"/>
      <c r="H25" s="345"/>
      <c r="I25" s="338">
        <f>PL1!G27</f>
        <v>130</v>
      </c>
      <c r="J25" s="310">
        <f t="shared" si="3"/>
        <v>130</v>
      </c>
      <c r="K25" s="310">
        <f t="shared" si="4"/>
        <v>0</v>
      </c>
      <c r="L25" s="338"/>
      <c r="M25" s="338"/>
      <c r="N25" s="338"/>
      <c r="O25" s="338"/>
    </row>
    <row r="26" spans="1:15" s="339" customFormat="1" ht="15.75">
      <c r="A26" s="340">
        <v>12</v>
      </c>
      <c r="B26" s="347" t="s">
        <v>163</v>
      </c>
      <c r="C26" s="342">
        <f>PL1!E28</f>
        <v>86</v>
      </c>
      <c r="D26" s="321">
        <f t="shared" si="2"/>
        <v>86</v>
      </c>
      <c r="E26" s="319">
        <f t="shared" si="1"/>
        <v>0</v>
      </c>
      <c r="F26" s="345"/>
      <c r="G26" s="346"/>
      <c r="H26" s="345"/>
      <c r="I26" s="338">
        <f>PL1!G28</f>
        <v>99</v>
      </c>
      <c r="J26" s="310">
        <f t="shared" si="3"/>
        <v>99</v>
      </c>
      <c r="K26" s="310">
        <f t="shared" si="4"/>
        <v>0</v>
      </c>
      <c r="L26" s="338"/>
      <c r="M26" s="338"/>
      <c r="N26" s="338"/>
      <c r="O26" s="338"/>
    </row>
    <row r="27" spans="1:15" s="339" customFormat="1" ht="15.75">
      <c r="A27" s="340">
        <v>13</v>
      </c>
      <c r="B27" s="341" t="s">
        <v>164</v>
      </c>
      <c r="C27" s="342">
        <f>PL1!E29</f>
        <v>82</v>
      </c>
      <c r="D27" s="321">
        <f t="shared" si="2"/>
        <v>82</v>
      </c>
      <c r="E27" s="319">
        <f t="shared" si="1"/>
        <v>0</v>
      </c>
      <c r="F27" s="345"/>
      <c r="G27" s="346"/>
      <c r="H27" s="345"/>
      <c r="I27" s="338">
        <f>PL1!G29</f>
        <v>109</v>
      </c>
      <c r="J27" s="310">
        <f t="shared" si="3"/>
        <v>109</v>
      </c>
      <c r="K27" s="310">
        <f t="shared" si="4"/>
        <v>0</v>
      </c>
      <c r="L27" s="338"/>
      <c r="M27" s="338"/>
      <c r="N27" s="338"/>
      <c r="O27" s="338"/>
    </row>
    <row r="28" spans="1:15" s="339" customFormat="1" ht="15.75">
      <c r="A28" s="340">
        <v>14</v>
      </c>
      <c r="B28" s="341" t="s">
        <v>165</v>
      </c>
      <c r="C28" s="342">
        <f>PL1!E30</f>
        <v>111</v>
      </c>
      <c r="D28" s="321">
        <f t="shared" si="2"/>
        <v>111</v>
      </c>
      <c r="E28" s="319">
        <f t="shared" si="1"/>
        <v>0</v>
      </c>
      <c r="F28" s="345"/>
      <c r="G28" s="346"/>
      <c r="H28" s="345"/>
      <c r="I28" s="338">
        <f>PL1!G30</f>
        <v>267</v>
      </c>
      <c r="J28" s="310">
        <f t="shared" si="3"/>
        <v>267</v>
      </c>
      <c r="K28" s="310">
        <f t="shared" si="4"/>
        <v>0</v>
      </c>
      <c r="L28" s="338"/>
      <c r="M28" s="338"/>
      <c r="N28" s="338"/>
      <c r="O28" s="338"/>
    </row>
    <row r="29" spans="1:15" s="339" customFormat="1" ht="14.25">
      <c r="A29" s="340">
        <v>15</v>
      </c>
      <c r="B29" s="348" t="s">
        <v>166</v>
      </c>
      <c r="C29" s="342">
        <f>PL1!E31</f>
        <v>86</v>
      </c>
      <c r="D29" s="321">
        <f t="shared" si="2"/>
        <v>86</v>
      </c>
      <c r="E29" s="319">
        <f t="shared" si="1"/>
        <v>0</v>
      </c>
      <c r="F29" s="345"/>
      <c r="G29" s="346"/>
      <c r="H29" s="345"/>
      <c r="I29" s="338">
        <f>PL1!G31</f>
        <v>320</v>
      </c>
      <c r="J29" s="310">
        <f t="shared" si="3"/>
        <v>320</v>
      </c>
      <c r="K29" s="310">
        <f t="shared" si="4"/>
        <v>0</v>
      </c>
      <c r="L29" s="338"/>
      <c r="M29" s="338"/>
      <c r="N29" s="338"/>
      <c r="O29" s="338"/>
    </row>
    <row r="30" spans="1:15" s="339" customFormat="1" ht="14.25">
      <c r="A30" s="349" t="s">
        <v>17</v>
      </c>
      <c r="B30" s="350" t="s">
        <v>167</v>
      </c>
      <c r="C30" s="335">
        <f aca="true" t="shared" si="6" ref="C30:L30">C13+C22</f>
        <v>1704</v>
      </c>
      <c r="D30" s="335">
        <f t="shared" si="6"/>
        <v>1703</v>
      </c>
      <c r="E30" s="313">
        <f t="shared" si="1"/>
        <v>1</v>
      </c>
      <c r="F30" s="351">
        <f t="shared" si="6"/>
        <v>0</v>
      </c>
      <c r="G30" s="351">
        <f t="shared" si="6"/>
        <v>1</v>
      </c>
      <c r="H30" s="352">
        <f t="shared" si="6"/>
        <v>0</v>
      </c>
      <c r="I30" s="353">
        <f t="shared" si="6"/>
        <v>2708</v>
      </c>
      <c r="J30" s="353">
        <f t="shared" si="6"/>
        <v>2708</v>
      </c>
      <c r="K30" s="353">
        <f t="shared" si="6"/>
        <v>0</v>
      </c>
      <c r="L30" s="353">
        <f t="shared" si="6"/>
        <v>0</v>
      </c>
      <c r="M30" s="338"/>
      <c r="N30" s="338"/>
      <c r="O30" s="338"/>
    </row>
    <row r="31" s="339" customFormat="1" ht="14.25"/>
    <row r="32" s="339" customFormat="1" ht="14.25"/>
    <row r="33" spans="2:6" s="339" customFormat="1" ht="15">
      <c r="B33" s="478" t="s">
        <v>247</v>
      </c>
      <c r="C33" s="478"/>
      <c r="D33" s="478"/>
      <c r="E33" s="478"/>
      <c r="F33" s="478"/>
    </row>
    <row r="34" s="339" customFormat="1" ht="14.25"/>
    <row r="35" s="339" customFormat="1" ht="14.25"/>
    <row r="36" s="339" customFormat="1" ht="14.25"/>
    <row r="37" s="339" customFormat="1" ht="14.25"/>
  </sheetData>
  <sheetProtection/>
  <mergeCells count="17">
    <mergeCell ref="E10:H10"/>
    <mergeCell ref="A7:N7"/>
    <mergeCell ref="A8:N8"/>
    <mergeCell ref="L1:M1"/>
    <mergeCell ref="A2:C2"/>
    <mergeCell ref="A3:C3"/>
    <mergeCell ref="A6:N6"/>
    <mergeCell ref="K10:O10"/>
    <mergeCell ref="E2:O2"/>
    <mergeCell ref="E3:O3"/>
    <mergeCell ref="J10:J11"/>
    <mergeCell ref="B33:F33"/>
    <mergeCell ref="A10:A11"/>
    <mergeCell ref="D10:D11"/>
    <mergeCell ref="B10:B11"/>
    <mergeCell ref="C10:C11"/>
    <mergeCell ref="I10:I11"/>
  </mergeCells>
  <printOptions/>
  <pageMargins left="0.39" right="0.26" top="0.5" bottom="0.75" header="0.3" footer="0.3"/>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1:L66"/>
  <sheetViews>
    <sheetView zoomScalePageLayoutView="0" workbookViewId="0" topLeftCell="A1">
      <selection activeCell="O6" sqref="O6"/>
    </sheetView>
  </sheetViews>
  <sheetFormatPr defaultColWidth="9.140625" defaultRowHeight="15"/>
  <cols>
    <col min="1" max="1" width="5.00390625" style="148" customWidth="1"/>
    <col min="2" max="2" width="19.57421875" style="148" customWidth="1"/>
    <col min="3" max="3" width="7.7109375" style="148" customWidth="1"/>
    <col min="4" max="4" width="7.140625" style="148" customWidth="1"/>
    <col min="5" max="5" width="6.57421875" style="148" customWidth="1"/>
    <col min="6" max="6" width="5.57421875" style="148" customWidth="1"/>
    <col min="7" max="7" width="8.421875" style="148" customWidth="1"/>
    <col min="8" max="8" width="6.421875" style="148" customWidth="1"/>
    <col min="9" max="9" width="7.57421875" style="148" customWidth="1"/>
    <col min="10" max="10" width="8.28125" style="148" customWidth="1"/>
    <col min="11" max="11" width="8.00390625" style="148" customWidth="1"/>
    <col min="12" max="12" width="0" style="148" hidden="1" customWidth="1"/>
    <col min="13" max="16384" width="9.140625" style="148" customWidth="1"/>
  </cols>
  <sheetData>
    <row r="1" spans="10:11" ht="15">
      <c r="J1" s="484" t="s">
        <v>226</v>
      </c>
      <c r="K1" s="484"/>
    </row>
    <row r="2" spans="1:11" s="143" customFormat="1" ht="14.25">
      <c r="A2" s="393" t="str">
        <f>PL9!A2:B2</f>
        <v>ỦY BAN NHÂN DÂN</v>
      </c>
      <c r="B2" s="393"/>
      <c r="E2" s="393" t="s">
        <v>185</v>
      </c>
      <c r="F2" s="393"/>
      <c r="G2" s="393"/>
      <c r="H2" s="393"/>
      <c r="I2" s="393"/>
      <c r="J2" s="393"/>
      <c r="K2" s="393"/>
    </row>
    <row r="3" spans="1:11" s="143" customFormat="1" ht="15.75">
      <c r="A3" s="393" t="str">
        <f>PL9!A3:B3</f>
        <v>THỊ XÃ ĐỨC PHỔ</v>
      </c>
      <c r="B3" s="393"/>
      <c r="E3" s="394" t="s">
        <v>171</v>
      </c>
      <c r="F3" s="394"/>
      <c r="G3" s="394"/>
      <c r="H3" s="394"/>
      <c r="I3" s="394"/>
      <c r="J3" s="394"/>
      <c r="K3" s="394"/>
    </row>
    <row r="5" spans="1:11" ht="15">
      <c r="A5" s="393" t="s">
        <v>82</v>
      </c>
      <c r="B5" s="393"/>
      <c r="C5" s="393"/>
      <c r="D5" s="393"/>
      <c r="E5" s="393"/>
      <c r="F5" s="393"/>
      <c r="G5" s="393"/>
      <c r="H5" s="393"/>
      <c r="I5" s="393"/>
      <c r="J5" s="393"/>
      <c r="K5" s="393"/>
    </row>
    <row r="6" spans="1:11" ht="16.5">
      <c r="A6" s="388" t="s">
        <v>221</v>
      </c>
      <c r="B6" s="388"/>
      <c r="C6" s="388"/>
      <c r="D6" s="388"/>
      <c r="E6" s="388"/>
      <c r="F6" s="388"/>
      <c r="G6" s="388"/>
      <c r="H6" s="388"/>
      <c r="I6" s="388"/>
      <c r="J6" s="388"/>
      <c r="K6" s="388"/>
    </row>
    <row r="7" spans="1:11" ht="15.75">
      <c r="A7" s="395" t="str">
        <f>PL1!A9:H9</f>
        <v>(Kèm theo Công văn số:             /UBND ngày      /5/2022 của UBND thị xã Đức Phổ)</v>
      </c>
      <c r="B7" s="395"/>
      <c r="C7" s="395"/>
      <c r="D7" s="395"/>
      <c r="E7" s="395"/>
      <c r="F7" s="395"/>
      <c r="G7" s="395"/>
      <c r="H7" s="395"/>
      <c r="I7" s="395"/>
      <c r="J7" s="395"/>
      <c r="K7" s="395"/>
    </row>
    <row r="9" spans="1:11" ht="15">
      <c r="A9" s="389" t="s">
        <v>1</v>
      </c>
      <c r="B9" s="390" t="s">
        <v>43</v>
      </c>
      <c r="C9" s="389" t="s">
        <v>216</v>
      </c>
      <c r="D9" s="389" t="s">
        <v>215</v>
      </c>
      <c r="E9" s="389"/>
      <c r="F9" s="389"/>
      <c r="G9" s="389"/>
      <c r="H9" s="389"/>
      <c r="I9" s="389"/>
      <c r="J9" s="389"/>
      <c r="K9" s="389"/>
    </row>
    <row r="10" spans="1:11" ht="98.25" customHeight="1">
      <c r="A10" s="389"/>
      <c r="B10" s="392"/>
      <c r="C10" s="389"/>
      <c r="D10" s="141" t="s">
        <v>49</v>
      </c>
      <c r="E10" s="141" t="s">
        <v>50</v>
      </c>
      <c r="F10" s="141" t="s">
        <v>51</v>
      </c>
      <c r="G10" s="141" t="s">
        <v>52</v>
      </c>
      <c r="H10" s="141" t="s">
        <v>53</v>
      </c>
      <c r="I10" s="141" t="s">
        <v>54</v>
      </c>
      <c r="J10" s="141" t="s">
        <v>55</v>
      </c>
      <c r="K10" s="141" t="s">
        <v>245</v>
      </c>
    </row>
    <row r="11" spans="1:11" ht="15">
      <c r="A11" s="130" t="s">
        <v>8</v>
      </c>
      <c r="B11" s="130" t="s">
        <v>9</v>
      </c>
      <c r="C11" s="130" t="s">
        <v>56</v>
      </c>
      <c r="D11" s="130">
        <v>1</v>
      </c>
      <c r="E11" s="130">
        <v>2</v>
      </c>
      <c r="F11" s="130">
        <v>3</v>
      </c>
      <c r="G11" s="130">
        <v>4</v>
      </c>
      <c r="H11" s="130">
        <v>5</v>
      </c>
      <c r="I11" s="130">
        <v>6</v>
      </c>
      <c r="J11" s="130">
        <v>7</v>
      </c>
      <c r="K11" s="130">
        <v>8</v>
      </c>
    </row>
    <row r="12" spans="1:12" s="143" customFormat="1" ht="15">
      <c r="A12" s="163" t="s">
        <v>10</v>
      </c>
      <c r="B12" s="131" t="s">
        <v>11</v>
      </c>
      <c r="C12" s="251">
        <f>C13+C14</f>
        <v>2344</v>
      </c>
      <c r="D12" s="251">
        <f>D13+D14</f>
        <v>284</v>
      </c>
      <c r="E12" s="251">
        <f aca="true" t="shared" si="0" ref="E12:K12">E13+E14</f>
        <v>867</v>
      </c>
      <c r="F12" s="251">
        <f t="shared" si="0"/>
        <v>659</v>
      </c>
      <c r="G12" s="251">
        <f t="shared" si="0"/>
        <v>145</v>
      </c>
      <c r="H12" s="251">
        <f t="shared" si="0"/>
        <v>167</v>
      </c>
      <c r="I12" s="251">
        <f t="shared" si="0"/>
        <v>230</v>
      </c>
      <c r="J12" s="251">
        <f t="shared" si="0"/>
        <v>1010</v>
      </c>
      <c r="K12" s="251">
        <f t="shared" si="0"/>
        <v>87</v>
      </c>
      <c r="L12" s="252">
        <f>SUM(D13:K13)</f>
        <v>1346</v>
      </c>
    </row>
    <row r="13" spans="1:12" s="143" customFormat="1" ht="15">
      <c r="A13" s="184" t="s">
        <v>217</v>
      </c>
      <c r="B13" s="153" t="s">
        <v>218</v>
      </c>
      <c r="C13" s="157">
        <f>C16+C19+C22+C25+C28+C31+C34+C37</f>
        <v>884</v>
      </c>
      <c r="D13" s="157">
        <f>D16+D19+D22+D25+D28+D31+D34+D37</f>
        <v>87</v>
      </c>
      <c r="E13" s="157">
        <f aca="true" t="shared" si="1" ref="E13:K13">E16+E19+E22+E25+E28+E31+E34+E37</f>
        <v>277</v>
      </c>
      <c r="F13" s="157">
        <f t="shared" si="1"/>
        <v>326</v>
      </c>
      <c r="G13" s="157">
        <f t="shared" si="1"/>
        <v>36</v>
      </c>
      <c r="H13" s="157">
        <f t="shared" si="1"/>
        <v>50</v>
      </c>
      <c r="I13" s="157">
        <f t="shared" si="1"/>
        <v>64</v>
      </c>
      <c r="J13" s="157">
        <f t="shared" si="1"/>
        <v>436</v>
      </c>
      <c r="K13" s="157">
        <f t="shared" si="1"/>
        <v>70</v>
      </c>
      <c r="L13" s="157">
        <f>L16+L19+L22+L25+L28+L31+L34+L37</f>
        <v>0</v>
      </c>
    </row>
    <row r="14" spans="1:12" s="143" customFormat="1" ht="15">
      <c r="A14" s="184" t="s">
        <v>217</v>
      </c>
      <c r="B14" s="153" t="s">
        <v>219</v>
      </c>
      <c r="C14" s="157">
        <f>C17+C20+C23+C26+C29+C32+C35+C38</f>
        <v>1460</v>
      </c>
      <c r="D14" s="157">
        <f>D17+D20+D23+D26+D29+D32+D35+D38</f>
        <v>197</v>
      </c>
      <c r="E14" s="157">
        <f aca="true" t="shared" si="2" ref="E14:K14">E17+E20+E23+E26+E29+E32+E35+E38</f>
        <v>590</v>
      </c>
      <c r="F14" s="157">
        <f t="shared" si="2"/>
        <v>333</v>
      </c>
      <c r="G14" s="157">
        <f t="shared" si="2"/>
        <v>109</v>
      </c>
      <c r="H14" s="157">
        <f t="shared" si="2"/>
        <v>117</v>
      </c>
      <c r="I14" s="157">
        <f t="shared" si="2"/>
        <v>166</v>
      </c>
      <c r="J14" s="157">
        <f t="shared" si="2"/>
        <v>574</v>
      </c>
      <c r="K14" s="157">
        <f t="shared" si="2"/>
        <v>17</v>
      </c>
      <c r="L14" s="252"/>
    </row>
    <row r="15" spans="1:12" s="246" customFormat="1" ht="15" customHeight="1">
      <c r="A15" s="151">
        <v>1</v>
      </c>
      <c r="B15" s="134" t="s">
        <v>153</v>
      </c>
      <c r="C15" s="253">
        <f>SUM(C16:C17)</f>
        <v>975</v>
      </c>
      <c r="D15" s="253">
        <f>SUM(D16:D17)</f>
        <v>163</v>
      </c>
      <c r="E15" s="253">
        <f aca="true" t="shared" si="3" ref="E15:L15">SUM(E16:E17)</f>
        <v>511</v>
      </c>
      <c r="F15" s="253">
        <f t="shared" si="3"/>
        <v>232</v>
      </c>
      <c r="G15" s="253">
        <f t="shared" si="3"/>
        <v>83</v>
      </c>
      <c r="H15" s="253">
        <f t="shared" si="3"/>
        <v>53</v>
      </c>
      <c r="I15" s="253">
        <f t="shared" si="3"/>
        <v>81</v>
      </c>
      <c r="J15" s="253">
        <f t="shared" si="3"/>
        <v>477</v>
      </c>
      <c r="K15" s="253">
        <f t="shared" si="3"/>
        <v>29</v>
      </c>
      <c r="L15" s="253">
        <f t="shared" si="3"/>
        <v>0</v>
      </c>
    </row>
    <row r="16" spans="1:12" s="246" customFormat="1" ht="15">
      <c r="A16" s="185" t="s">
        <v>217</v>
      </c>
      <c r="B16" s="139" t="s">
        <v>218</v>
      </c>
      <c r="C16" s="138">
        <f>PL1!E16</f>
        <v>353</v>
      </c>
      <c r="D16" s="207">
        <v>51</v>
      </c>
      <c r="E16" s="207">
        <v>137</v>
      </c>
      <c r="F16" s="207">
        <v>100</v>
      </c>
      <c r="G16" s="207">
        <v>26</v>
      </c>
      <c r="H16" s="207">
        <v>23</v>
      </c>
      <c r="I16" s="207">
        <v>32</v>
      </c>
      <c r="J16" s="207">
        <v>208</v>
      </c>
      <c r="K16" s="207">
        <v>19</v>
      </c>
      <c r="L16" s="254"/>
    </row>
    <row r="17" spans="1:12" s="246" customFormat="1" ht="15">
      <c r="A17" s="185" t="s">
        <v>217</v>
      </c>
      <c r="B17" s="139" t="s">
        <v>219</v>
      </c>
      <c r="C17" s="138">
        <f>PL1!G16</f>
        <v>622</v>
      </c>
      <c r="D17" s="207">
        <v>112</v>
      </c>
      <c r="E17" s="207">
        <v>374</v>
      </c>
      <c r="F17" s="207">
        <v>132</v>
      </c>
      <c r="G17" s="207">
        <v>57</v>
      </c>
      <c r="H17" s="207">
        <v>30</v>
      </c>
      <c r="I17" s="207">
        <v>49</v>
      </c>
      <c r="J17" s="207">
        <v>269</v>
      </c>
      <c r="K17" s="207">
        <v>10</v>
      </c>
      <c r="L17" s="254"/>
    </row>
    <row r="18" spans="1:12" ht="15.75">
      <c r="A18" s="167">
        <v>2</v>
      </c>
      <c r="B18" s="132" t="s">
        <v>154</v>
      </c>
      <c r="C18" s="157">
        <f>C19+C20</f>
        <v>116</v>
      </c>
      <c r="D18" s="157">
        <f>D19+D20</f>
        <v>1</v>
      </c>
      <c r="E18" s="157">
        <f aca="true" t="shared" si="4" ref="E18:K18">E19+E20</f>
        <v>0</v>
      </c>
      <c r="F18" s="157">
        <f t="shared" si="4"/>
        <v>28</v>
      </c>
      <c r="G18" s="157">
        <f t="shared" si="4"/>
        <v>6</v>
      </c>
      <c r="H18" s="157">
        <f t="shared" si="4"/>
        <v>4</v>
      </c>
      <c r="I18" s="157">
        <f t="shared" si="4"/>
        <v>3</v>
      </c>
      <c r="J18" s="157">
        <f t="shared" si="4"/>
        <v>19</v>
      </c>
      <c r="K18" s="157">
        <f t="shared" si="4"/>
        <v>0</v>
      </c>
      <c r="L18" s="171">
        <f>SUM(D19:K19)</f>
        <v>46</v>
      </c>
    </row>
    <row r="19" spans="1:12" ht="15">
      <c r="A19" s="207" t="s">
        <v>217</v>
      </c>
      <c r="B19" s="133" t="s">
        <v>218</v>
      </c>
      <c r="C19" s="211">
        <f>PL1!E17</f>
        <v>45</v>
      </c>
      <c r="D19" s="203">
        <v>1</v>
      </c>
      <c r="E19" s="203">
        <v>0</v>
      </c>
      <c r="F19" s="203">
        <v>20</v>
      </c>
      <c r="G19" s="203">
        <v>5</v>
      </c>
      <c r="H19" s="203">
        <v>4</v>
      </c>
      <c r="I19" s="203">
        <v>2</v>
      </c>
      <c r="J19" s="203">
        <v>14</v>
      </c>
      <c r="K19" s="203">
        <v>0</v>
      </c>
      <c r="L19" s="171"/>
    </row>
    <row r="20" spans="1:12" ht="15">
      <c r="A20" s="207" t="s">
        <v>217</v>
      </c>
      <c r="B20" s="133" t="s">
        <v>219</v>
      </c>
      <c r="C20" s="211">
        <f>PL1!G17</f>
        <v>71</v>
      </c>
      <c r="D20" s="203">
        <v>0</v>
      </c>
      <c r="E20" s="203">
        <v>0</v>
      </c>
      <c r="F20" s="203">
        <v>8</v>
      </c>
      <c r="G20" s="203">
        <v>1</v>
      </c>
      <c r="H20" s="203">
        <v>0</v>
      </c>
      <c r="I20" s="203">
        <v>1</v>
      </c>
      <c r="J20" s="203">
        <v>5</v>
      </c>
      <c r="K20" s="203">
        <v>0</v>
      </c>
      <c r="L20" s="171"/>
    </row>
    <row r="21" spans="1:12" ht="15.75">
      <c r="A21" s="167">
        <v>3</v>
      </c>
      <c r="B21" s="132" t="s">
        <v>155</v>
      </c>
      <c r="C21" s="157">
        <f>C22+C23</f>
        <v>260</v>
      </c>
      <c r="D21" s="157">
        <f>D22+D23</f>
        <v>0</v>
      </c>
      <c r="E21" s="157">
        <f aca="true" t="shared" si="5" ref="E21:K21">E22+E23</f>
        <v>0</v>
      </c>
      <c r="F21" s="157">
        <f t="shared" si="5"/>
        <v>99</v>
      </c>
      <c r="G21" s="157">
        <f t="shared" si="5"/>
        <v>10</v>
      </c>
      <c r="H21" s="157">
        <f t="shared" si="5"/>
        <v>9</v>
      </c>
      <c r="I21" s="157">
        <f t="shared" si="5"/>
        <v>22</v>
      </c>
      <c r="J21" s="157">
        <f t="shared" si="5"/>
        <v>120</v>
      </c>
      <c r="K21" s="157">
        <f t="shared" si="5"/>
        <v>0</v>
      </c>
      <c r="L21" s="171">
        <f>SUM(D22:K22)</f>
        <v>89</v>
      </c>
    </row>
    <row r="22" spans="1:12" ht="15">
      <c r="A22" s="207" t="s">
        <v>217</v>
      </c>
      <c r="B22" s="133" t="s">
        <v>218</v>
      </c>
      <c r="C22" s="211">
        <f>PL1!E18</f>
        <v>89</v>
      </c>
      <c r="D22" s="203">
        <v>0</v>
      </c>
      <c r="E22" s="203">
        <v>0</v>
      </c>
      <c r="F22" s="203">
        <v>52</v>
      </c>
      <c r="G22" s="203">
        <v>0</v>
      </c>
      <c r="H22" s="203">
        <v>6</v>
      </c>
      <c r="I22" s="203">
        <v>1</v>
      </c>
      <c r="J22" s="203">
        <v>30</v>
      </c>
      <c r="K22" s="203">
        <v>0</v>
      </c>
      <c r="L22" s="171"/>
    </row>
    <row r="23" spans="1:12" s="246" customFormat="1" ht="15">
      <c r="A23" s="207" t="s">
        <v>217</v>
      </c>
      <c r="B23" s="133" t="s">
        <v>219</v>
      </c>
      <c r="C23" s="138">
        <f>PL1!G18</f>
        <v>171</v>
      </c>
      <c r="D23" s="207">
        <v>0</v>
      </c>
      <c r="E23" s="207">
        <v>0</v>
      </c>
      <c r="F23" s="207">
        <v>47</v>
      </c>
      <c r="G23" s="207">
        <v>10</v>
      </c>
      <c r="H23" s="207">
        <v>3</v>
      </c>
      <c r="I23" s="207">
        <v>21</v>
      </c>
      <c r="J23" s="207">
        <v>90</v>
      </c>
      <c r="K23" s="207">
        <v>0</v>
      </c>
      <c r="L23" s="254"/>
    </row>
    <row r="24" spans="1:12" s="257" customFormat="1" ht="15">
      <c r="A24" s="255">
        <v>4</v>
      </c>
      <c r="B24" s="256" t="s">
        <v>156</v>
      </c>
      <c r="C24" s="157">
        <f>SUM(C25:C26)</f>
        <v>213</v>
      </c>
      <c r="D24" s="157">
        <f>SUM(D25:D26)</f>
        <v>72</v>
      </c>
      <c r="E24" s="157">
        <f aca="true" t="shared" si="6" ref="E24:L24">SUM(E25:E26)</f>
        <v>30</v>
      </c>
      <c r="F24" s="157">
        <f t="shared" si="6"/>
        <v>45</v>
      </c>
      <c r="G24" s="157">
        <f t="shared" si="6"/>
        <v>2</v>
      </c>
      <c r="H24" s="157">
        <f t="shared" si="6"/>
        <v>22</v>
      </c>
      <c r="I24" s="157">
        <f t="shared" si="6"/>
        <v>51</v>
      </c>
      <c r="J24" s="157">
        <f t="shared" si="6"/>
        <v>97</v>
      </c>
      <c r="K24" s="157">
        <f t="shared" si="6"/>
        <v>22</v>
      </c>
      <c r="L24" s="157">
        <f t="shared" si="6"/>
        <v>0</v>
      </c>
    </row>
    <row r="25" spans="1:12" s="248" customFormat="1" ht="15">
      <c r="A25" s="207" t="s">
        <v>217</v>
      </c>
      <c r="B25" s="133" t="s">
        <v>218</v>
      </c>
      <c r="C25" s="258">
        <f>PL1!E19</f>
        <v>94</v>
      </c>
      <c r="D25" s="258">
        <v>19</v>
      </c>
      <c r="E25" s="258">
        <v>30</v>
      </c>
      <c r="F25" s="258">
        <v>21</v>
      </c>
      <c r="G25" s="258">
        <v>1</v>
      </c>
      <c r="H25" s="258">
        <v>0</v>
      </c>
      <c r="I25" s="258">
        <v>15</v>
      </c>
      <c r="J25" s="258">
        <v>69</v>
      </c>
      <c r="K25" s="258">
        <v>20</v>
      </c>
      <c r="L25" s="259"/>
    </row>
    <row r="26" spans="1:12" s="248" customFormat="1" ht="15">
      <c r="A26" s="207" t="s">
        <v>217</v>
      </c>
      <c r="B26" s="133" t="s">
        <v>219</v>
      </c>
      <c r="C26" s="258">
        <f>PL1!G19</f>
        <v>119</v>
      </c>
      <c r="D26" s="258">
        <v>53</v>
      </c>
      <c r="E26" s="258">
        <v>0</v>
      </c>
      <c r="F26" s="258">
        <v>24</v>
      </c>
      <c r="G26" s="258">
        <v>1</v>
      </c>
      <c r="H26" s="258">
        <v>22</v>
      </c>
      <c r="I26" s="258">
        <v>36</v>
      </c>
      <c r="J26" s="258">
        <v>28</v>
      </c>
      <c r="K26" s="258">
        <v>2</v>
      </c>
      <c r="L26" s="259"/>
    </row>
    <row r="27" spans="1:12" s="246" customFormat="1" ht="15.75">
      <c r="A27" s="151">
        <v>5</v>
      </c>
      <c r="B27" s="134" t="s">
        <v>157</v>
      </c>
      <c r="C27" s="152">
        <f>C28+C29</f>
        <v>227</v>
      </c>
      <c r="D27" s="152">
        <f>D28+D29</f>
        <v>0</v>
      </c>
      <c r="E27" s="152">
        <f aca="true" t="shared" si="7" ref="E27:L27">E28+E29</f>
        <v>61</v>
      </c>
      <c r="F27" s="152">
        <f t="shared" si="7"/>
        <v>63</v>
      </c>
      <c r="G27" s="152">
        <f t="shared" si="7"/>
        <v>21</v>
      </c>
      <c r="H27" s="152">
        <f t="shared" si="7"/>
        <v>57</v>
      </c>
      <c r="I27" s="152">
        <f t="shared" si="7"/>
        <v>55</v>
      </c>
      <c r="J27" s="152">
        <f t="shared" si="7"/>
        <v>32</v>
      </c>
      <c r="K27" s="152">
        <f t="shared" si="7"/>
        <v>0</v>
      </c>
      <c r="L27" s="152">
        <f t="shared" si="7"/>
        <v>0</v>
      </c>
    </row>
    <row r="28" spans="1:12" s="246" customFormat="1" ht="15">
      <c r="A28" s="207" t="s">
        <v>217</v>
      </c>
      <c r="B28" s="133" t="s">
        <v>218</v>
      </c>
      <c r="C28" s="138">
        <f>PL1!E20</f>
        <v>61</v>
      </c>
      <c r="D28" s="207">
        <v>0</v>
      </c>
      <c r="E28" s="207">
        <v>21</v>
      </c>
      <c r="F28" s="207">
        <v>28</v>
      </c>
      <c r="G28" s="207">
        <v>0</v>
      </c>
      <c r="H28" s="207">
        <v>0</v>
      </c>
      <c r="I28" s="207">
        <v>0</v>
      </c>
      <c r="J28" s="207">
        <v>12</v>
      </c>
      <c r="K28" s="207">
        <v>0</v>
      </c>
      <c r="L28" s="254"/>
    </row>
    <row r="29" spans="1:12" s="246" customFormat="1" ht="15">
      <c r="A29" s="207" t="s">
        <v>217</v>
      </c>
      <c r="B29" s="133" t="s">
        <v>219</v>
      </c>
      <c r="C29" s="138">
        <f>PL1!G20</f>
        <v>166</v>
      </c>
      <c r="D29" s="207">
        <v>0</v>
      </c>
      <c r="E29" s="207">
        <v>40</v>
      </c>
      <c r="F29" s="207">
        <v>35</v>
      </c>
      <c r="G29" s="207">
        <v>21</v>
      </c>
      <c r="H29" s="207">
        <v>57</v>
      </c>
      <c r="I29" s="207">
        <v>55</v>
      </c>
      <c r="J29" s="207">
        <v>20</v>
      </c>
      <c r="K29" s="207">
        <v>0</v>
      </c>
      <c r="L29" s="254"/>
    </row>
    <row r="30" spans="1:12" s="246" customFormat="1" ht="15.75">
      <c r="A30" s="151">
        <v>6</v>
      </c>
      <c r="B30" s="134" t="s">
        <v>158</v>
      </c>
      <c r="C30" s="152">
        <f>SUM(C31:C32)</f>
        <v>141</v>
      </c>
      <c r="D30" s="152">
        <f>SUM(D31:D32)</f>
        <v>0</v>
      </c>
      <c r="E30" s="152">
        <f aca="true" t="shared" si="8" ref="E30:L30">SUM(E31:E32)</f>
        <v>81</v>
      </c>
      <c r="F30" s="152">
        <f t="shared" si="8"/>
        <v>73</v>
      </c>
      <c r="G30" s="152">
        <f t="shared" si="8"/>
        <v>0</v>
      </c>
      <c r="H30" s="152">
        <f t="shared" si="8"/>
        <v>0</v>
      </c>
      <c r="I30" s="152">
        <f t="shared" si="8"/>
        <v>0</v>
      </c>
      <c r="J30" s="152">
        <f t="shared" si="8"/>
        <v>28</v>
      </c>
      <c r="K30" s="152">
        <f t="shared" si="8"/>
        <v>0</v>
      </c>
      <c r="L30" s="152">
        <f t="shared" si="8"/>
        <v>0</v>
      </c>
    </row>
    <row r="31" spans="1:12" s="246" customFormat="1" ht="15">
      <c r="A31" s="207" t="s">
        <v>217</v>
      </c>
      <c r="B31" s="133" t="s">
        <v>218</v>
      </c>
      <c r="C31" s="203">
        <f>PL1!E21</f>
        <v>63</v>
      </c>
      <c r="D31" s="203">
        <v>0</v>
      </c>
      <c r="E31" s="203">
        <v>28</v>
      </c>
      <c r="F31" s="203">
        <v>26</v>
      </c>
      <c r="G31" s="203">
        <v>0</v>
      </c>
      <c r="H31" s="203">
        <v>0</v>
      </c>
      <c r="I31" s="203">
        <v>0</v>
      </c>
      <c r="J31" s="203">
        <v>11</v>
      </c>
      <c r="K31" s="207">
        <v>0</v>
      </c>
      <c r="L31" s="254"/>
    </row>
    <row r="32" spans="1:12" s="246" customFormat="1" ht="15">
      <c r="A32" s="207" t="s">
        <v>217</v>
      </c>
      <c r="B32" s="133" t="s">
        <v>219</v>
      </c>
      <c r="C32" s="203">
        <f>PL1!G21</f>
        <v>78</v>
      </c>
      <c r="D32" s="203">
        <v>0</v>
      </c>
      <c r="E32" s="203">
        <v>53</v>
      </c>
      <c r="F32" s="203">
        <v>47</v>
      </c>
      <c r="G32" s="203">
        <v>0</v>
      </c>
      <c r="H32" s="203">
        <v>0</v>
      </c>
      <c r="I32" s="203">
        <v>0</v>
      </c>
      <c r="J32" s="203">
        <v>17</v>
      </c>
      <c r="K32" s="207">
        <v>0</v>
      </c>
      <c r="L32" s="254"/>
    </row>
    <row r="33" spans="1:12" s="246" customFormat="1" ht="15.75">
      <c r="A33" s="151">
        <v>7</v>
      </c>
      <c r="B33" s="134" t="s">
        <v>159</v>
      </c>
      <c r="C33" s="253">
        <f>SUM(C34:C35)</f>
        <v>138</v>
      </c>
      <c r="D33" s="253">
        <f>SUM(D34:D35)</f>
        <v>1</v>
      </c>
      <c r="E33" s="253">
        <f aca="true" t="shared" si="9" ref="E33:K33">SUM(E34:E35)</f>
        <v>36</v>
      </c>
      <c r="F33" s="253">
        <f t="shared" si="9"/>
        <v>43</v>
      </c>
      <c r="G33" s="253">
        <f t="shared" si="9"/>
        <v>18</v>
      </c>
      <c r="H33" s="253">
        <f t="shared" si="9"/>
        <v>6</v>
      </c>
      <c r="I33" s="253">
        <f t="shared" si="9"/>
        <v>8</v>
      </c>
      <c r="J33" s="253">
        <f t="shared" si="9"/>
        <v>81</v>
      </c>
      <c r="K33" s="253">
        <f t="shared" si="9"/>
        <v>28</v>
      </c>
      <c r="L33" s="254">
        <f>SUM(D34:K34)</f>
        <v>112</v>
      </c>
    </row>
    <row r="34" spans="1:12" s="246" customFormat="1" ht="15">
      <c r="A34" s="206" t="s">
        <v>217</v>
      </c>
      <c r="B34" s="135" t="s">
        <v>218</v>
      </c>
      <c r="C34" s="138">
        <f>PL1!E22</f>
        <v>65</v>
      </c>
      <c r="D34" s="207">
        <v>0</v>
      </c>
      <c r="E34" s="207">
        <v>5</v>
      </c>
      <c r="F34" s="207">
        <v>38</v>
      </c>
      <c r="G34" s="207">
        <v>2</v>
      </c>
      <c r="H34" s="207">
        <v>4</v>
      </c>
      <c r="I34" s="207">
        <v>5</v>
      </c>
      <c r="J34" s="207">
        <v>33</v>
      </c>
      <c r="K34" s="207">
        <v>25</v>
      </c>
      <c r="L34" s="254"/>
    </row>
    <row r="35" spans="1:12" s="246" customFormat="1" ht="15">
      <c r="A35" s="206" t="s">
        <v>217</v>
      </c>
      <c r="B35" s="135" t="s">
        <v>219</v>
      </c>
      <c r="C35" s="203">
        <f>PL1!G22</f>
        <v>73</v>
      </c>
      <c r="D35" s="203">
        <v>1</v>
      </c>
      <c r="E35" s="203">
        <v>31</v>
      </c>
      <c r="F35" s="203">
        <v>5</v>
      </c>
      <c r="G35" s="203">
        <v>16</v>
      </c>
      <c r="H35" s="203">
        <v>2</v>
      </c>
      <c r="I35" s="203">
        <v>3</v>
      </c>
      <c r="J35" s="203">
        <v>48</v>
      </c>
      <c r="K35" s="203">
        <v>3</v>
      </c>
      <c r="L35" s="254"/>
    </row>
    <row r="36" spans="1:12" s="246" customFormat="1" ht="15.75">
      <c r="A36" s="151">
        <v>8</v>
      </c>
      <c r="B36" s="134" t="s">
        <v>160</v>
      </c>
      <c r="C36" s="152">
        <f>SUM(C37:C38)</f>
        <v>274</v>
      </c>
      <c r="D36" s="152">
        <f>SUM(D37:D38)</f>
        <v>47</v>
      </c>
      <c r="E36" s="152">
        <f aca="true" t="shared" si="10" ref="E36:L36">SUM(E37:E38)</f>
        <v>148</v>
      </c>
      <c r="F36" s="152">
        <f t="shared" si="10"/>
        <v>76</v>
      </c>
      <c r="G36" s="152">
        <f t="shared" si="10"/>
        <v>5</v>
      </c>
      <c r="H36" s="152">
        <f t="shared" si="10"/>
        <v>16</v>
      </c>
      <c r="I36" s="152">
        <f t="shared" si="10"/>
        <v>10</v>
      </c>
      <c r="J36" s="152">
        <f t="shared" si="10"/>
        <v>156</v>
      </c>
      <c r="K36" s="152">
        <f t="shared" si="10"/>
        <v>8</v>
      </c>
      <c r="L36" s="152">
        <f t="shared" si="10"/>
        <v>0</v>
      </c>
    </row>
    <row r="37" spans="1:12" s="246" customFormat="1" ht="15">
      <c r="A37" s="207" t="s">
        <v>217</v>
      </c>
      <c r="B37" s="133" t="s">
        <v>218</v>
      </c>
      <c r="C37" s="203">
        <v>114</v>
      </c>
      <c r="D37" s="203">
        <v>16</v>
      </c>
      <c r="E37" s="203">
        <v>56</v>
      </c>
      <c r="F37" s="203">
        <v>41</v>
      </c>
      <c r="G37" s="203">
        <v>2</v>
      </c>
      <c r="H37" s="203">
        <v>13</v>
      </c>
      <c r="I37" s="203">
        <v>9</v>
      </c>
      <c r="J37" s="203">
        <v>59</v>
      </c>
      <c r="K37" s="203">
        <v>6</v>
      </c>
      <c r="L37" s="254"/>
    </row>
    <row r="38" spans="1:12" s="246" customFormat="1" ht="15">
      <c r="A38" s="207" t="s">
        <v>217</v>
      </c>
      <c r="B38" s="133" t="s">
        <v>219</v>
      </c>
      <c r="C38" s="138">
        <f>PL1!G23</f>
        <v>160</v>
      </c>
      <c r="D38" s="203">
        <v>31</v>
      </c>
      <c r="E38" s="203">
        <v>92</v>
      </c>
      <c r="F38" s="203">
        <v>35</v>
      </c>
      <c r="G38" s="203">
        <v>3</v>
      </c>
      <c r="H38" s="203">
        <v>3</v>
      </c>
      <c r="I38" s="203">
        <v>1</v>
      </c>
      <c r="J38" s="203">
        <v>97</v>
      </c>
      <c r="K38" s="203">
        <v>2</v>
      </c>
      <c r="L38" s="254"/>
    </row>
    <row r="39" spans="1:12" s="262" customFormat="1" ht="15">
      <c r="A39" s="260" t="s">
        <v>13</v>
      </c>
      <c r="B39" s="136" t="s">
        <v>14</v>
      </c>
      <c r="C39" s="261">
        <f>C40+C41</f>
        <v>2068</v>
      </c>
      <c r="D39" s="261">
        <f aca="true" t="shared" si="11" ref="D39:K39">D40+D41</f>
        <v>208</v>
      </c>
      <c r="E39" s="261">
        <f t="shared" si="11"/>
        <v>588</v>
      </c>
      <c r="F39" s="261">
        <f t="shared" si="11"/>
        <v>780</v>
      </c>
      <c r="G39" s="261">
        <f t="shared" si="11"/>
        <v>120</v>
      </c>
      <c r="H39" s="261">
        <f t="shared" si="11"/>
        <v>174</v>
      </c>
      <c r="I39" s="261">
        <f t="shared" si="11"/>
        <v>300</v>
      </c>
      <c r="J39" s="261">
        <f t="shared" si="11"/>
        <v>757</v>
      </c>
      <c r="K39" s="261">
        <f t="shared" si="11"/>
        <v>90</v>
      </c>
      <c r="L39" s="254">
        <f>SUM(D40:K40)</f>
        <v>1235</v>
      </c>
    </row>
    <row r="40" spans="1:12" s="265" customFormat="1" ht="15">
      <c r="A40" s="263" t="s">
        <v>217</v>
      </c>
      <c r="B40" s="154" t="s">
        <v>218</v>
      </c>
      <c r="C40" s="152">
        <f>C43+C46+C49+C52+C55+C58+C61</f>
        <v>820</v>
      </c>
      <c r="D40" s="152">
        <f>D43+D46+D49+D52+D55+D58+D61</f>
        <v>108</v>
      </c>
      <c r="E40" s="152">
        <f aca="true" t="shared" si="12" ref="E40:L40">E43+E46+E49+E52+E55+E58+E61</f>
        <v>162</v>
      </c>
      <c r="F40" s="152">
        <f t="shared" si="12"/>
        <v>457</v>
      </c>
      <c r="G40" s="152">
        <f t="shared" si="12"/>
        <v>45</v>
      </c>
      <c r="H40" s="152">
        <f t="shared" si="12"/>
        <v>81</v>
      </c>
      <c r="I40" s="152">
        <f t="shared" si="12"/>
        <v>114</v>
      </c>
      <c r="J40" s="152">
        <f t="shared" si="12"/>
        <v>264</v>
      </c>
      <c r="K40" s="152">
        <f t="shared" si="12"/>
        <v>4</v>
      </c>
      <c r="L40" s="152">
        <f t="shared" si="12"/>
        <v>0</v>
      </c>
    </row>
    <row r="41" spans="1:12" s="265" customFormat="1" ht="15">
      <c r="A41" s="263" t="s">
        <v>217</v>
      </c>
      <c r="B41" s="154" t="s">
        <v>219</v>
      </c>
      <c r="C41" s="152">
        <f>C44+C47+C50+C53+C56+C59+C62</f>
        <v>1248</v>
      </c>
      <c r="D41" s="152">
        <f>D44+D47+D50+D53+D56+D59+D62</f>
        <v>100</v>
      </c>
      <c r="E41" s="152">
        <f aca="true" t="shared" si="13" ref="E41:K41">E44+E47+E50+E53+E56+E59+E62</f>
        <v>426</v>
      </c>
      <c r="F41" s="152">
        <f t="shared" si="13"/>
        <v>323</v>
      </c>
      <c r="G41" s="152">
        <f t="shared" si="13"/>
        <v>75</v>
      </c>
      <c r="H41" s="152">
        <f t="shared" si="13"/>
        <v>93</v>
      </c>
      <c r="I41" s="152">
        <f t="shared" si="13"/>
        <v>186</v>
      </c>
      <c r="J41" s="152">
        <f t="shared" si="13"/>
        <v>493</v>
      </c>
      <c r="K41" s="152">
        <f t="shared" si="13"/>
        <v>86</v>
      </c>
      <c r="L41" s="264"/>
    </row>
    <row r="42" spans="1:12" s="246" customFormat="1" ht="15.75">
      <c r="A42" s="151">
        <v>9</v>
      </c>
      <c r="B42" s="134" t="s">
        <v>161</v>
      </c>
      <c r="C42" s="266">
        <f>C43+C44</f>
        <v>233</v>
      </c>
      <c r="D42" s="266">
        <f>D43+D44</f>
        <v>60</v>
      </c>
      <c r="E42" s="266">
        <f aca="true" t="shared" si="14" ref="E42:K42">E43+E44</f>
        <v>64</v>
      </c>
      <c r="F42" s="266">
        <f t="shared" si="14"/>
        <v>69</v>
      </c>
      <c r="G42" s="266">
        <f t="shared" si="14"/>
        <v>4</v>
      </c>
      <c r="H42" s="266">
        <f t="shared" si="14"/>
        <v>2</v>
      </c>
      <c r="I42" s="266">
        <f t="shared" si="14"/>
        <v>16</v>
      </c>
      <c r="J42" s="266">
        <f t="shared" si="14"/>
        <v>139</v>
      </c>
      <c r="K42" s="266">
        <f t="shared" si="14"/>
        <v>1</v>
      </c>
      <c r="L42" s="254">
        <f>SUM(D42:K42)</f>
        <v>355</v>
      </c>
    </row>
    <row r="43" spans="1:12" s="246" customFormat="1" ht="15">
      <c r="A43" s="206" t="s">
        <v>217</v>
      </c>
      <c r="B43" s="135" t="s">
        <v>218</v>
      </c>
      <c r="C43" s="267">
        <v>95</v>
      </c>
      <c r="D43" s="268">
        <v>22</v>
      </c>
      <c r="E43" s="268">
        <v>24</v>
      </c>
      <c r="F43" s="268">
        <v>40</v>
      </c>
      <c r="G43" s="268">
        <v>2</v>
      </c>
      <c r="H43" s="268">
        <v>1</v>
      </c>
      <c r="I43" s="268">
        <v>8</v>
      </c>
      <c r="J43" s="268">
        <v>62</v>
      </c>
      <c r="K43" s="268">
        <v>1</v>
      </c>
      <c r="L43" s="254"/>
    </row>
    <row r="44" spans="1:12" s="246" customFormat="1" ht="15">
      <c r="A44" s="206" t="s">
        <v>217</v>
      </c>
      <c r="B44" s="135" t="s">
        <v>219</v>
      </c>
      <c r="C44" s="267">
        <v>138</v>
      </c>
      <c r="D44" s="268">
        <v>38</v>
      </c>
      <c r="E44" s="268">
        <v>40</v>
      </c>
      <c r="F44" s="268">
        <v>29</v>
      </c>
      <c r="G44" s="268">
        <v>2</v>
      </c>
      <c r="H44" s="268">
        <v>1</v>
      </c>
      <c r="I44" s="268">
        <v>8</v>
      </c>
      <c r="J44" s="268">
        <v>77</v>
      </c>
      <c r="K44" s="268">
        <v>0</v>
      </c>
      <c r="L44" s="254"/>
    </row>
    <row r="45" spans="1:12" s="246" customFormat="1" ht="15.75">
      <c r="A45" s="151">
        <v>10</v>
      </c>
      <c r="B45" s="134" t="s">
        <v>152</v>
      </c>
      <c r="C45" s="152">
        <f>C46+C47</f>
        <v>304</v>
      </c>
      <c r="D45" s="152">
        <f>D46+D47</f>
        <v>8</v>
      </c>
      <c r="E45" s="152">
        <f aca="true" t="shared" si="15" ref="E45:K45">E46+E47</f>
        <v>88</v>
      </c>
      <c r="F45" s="152">
        <f t="shared" si="15"/>
        <v>121</v>
      </c>
      <c r="G45" s="152">
        <f t="shared" si="15"/>
        <v>11</v>
      </c>
      <c r="H45" s="152">
        <f t="shared" si="15"/>
        <v>39</v>
      </c>
      <c r="I45" s="152">
        <f t="shared" si="15"/>
        <v>50</v>
      </c>
      <c r="J45" s="152">
        <f t="shared" si="15"/>
        <v>136</v>
      </c>
      <c r="K45" s="152">
        <f t="shared" si="15"/>
        <v>0</v>
      </c>
      <c r="L45" s="254">
        <f>SUM(D46:K46)</f>
        <v>191</v>
      </c>
    </row>
    <row r="46" spans="1:12" s="246" customFormat="1" ht="15">
      <c r="A46" s="206" t="s">
        <v>217</v>
      </c>
      <c r="B46" s="135" t="s">
        <v>218</v>
      </c>
      <c r="C46" s="138">
        <v>119</v>
      </c>
      <c r="D46" s="207">
        <v>3</v>
      </c>
      <c r="E46" s="207">
        <v>21</v>
      </c>
      <c r="F46" s="207">
        <v>62</v>
      </c>
      <c r="G46" s="207">
        <v>7</v>
      </c>
      <c r="H46" s="207">
        <v>20</v>
      </c>
      <c r="I46" s="207">
        <v>20</v>
      </c>
      <c r="J46" s="207">
        <v>58</v>
      </c>
      <c r="K46" s="207">
        <v>0</v>
      </c>
      <c r="L46" s="254"/>
    </row>
    <row r="47" spans="1:12" s="246" customFormat="1" ht="15">
      <c r="A47" s="206" t="s">
        <v>217</v>
      </c>
      <c r="B47" s="135" t="s">
        <v>219</v>
      </c>
      <c r="C47" s="138">
        <v>185</v>
      </c>
      <c r="D47" s="207">
        <v>5</v>
      </c>
      <c r="E47" s="207">
        <v>67</v>
      </c>
      <c r="F47" s="207">
        <v>59</v>
      </c>
      <c r="G47" s="207">
        <v>4</v>
      </c>
      <c r="H47" s="207">
        <v>19</v>
      </c>
      <c r="I47" s="207">
        <v>30</v>
      </c>
      <c r="J47" s="207">
        <v>78</v>
      </c>
      <c r="K47" s="207">
        <v>0</v>
      </c>
      <c r="L47" s="254"/>
    </row>
    <row r="48" spans="1:12" s="246" customFormat="1" ht="15.75">
      <c r="A48" s="151">
        <v>11</v>
      </c>
      <c r="B48" s="134" t="s">
        <v>162</v>
      </c>
      <c r="C48" s="152">
        <f>C49+C50</f>
        <v>371</v>
      </c>
      <c r="D48" s="152">
        <f>D49+D50</f>
        <v>25</v>
      </c>
      <c r="E48" s="152">
        <f aca="true" t="shared" si="16" ref="E48:L48">E49+E50</f>
        <v>68</v>
      </c>
      <c r="F48" s="152">
        <f t="shared" si="16"/>
        <v>235</v>
      </c>
      <c r="G48" s="152">
        <f t="shared" si="16"/>
        <v>7</v>
      </c>
      <c r="H48" s="152">
        <f t="shared" si="16"/>
        <v>42</v>
      </c>
      <c r="I48" s="152">
        <f t="shared" si="16"/>
        <v>35</v>
      </c>
      <c r="J48" s="152">
        <f t="shared" si="16"/>
        <v>30</v>
      </c>
      <c r="K48" s="152">
        <f t="shared" si="16"/>
        <v>83</v>
      </c>
      <c r="L48" s="152">
        <f t="shared" si="16"/>
        <v>0</v>
      </c>
    </row>
    <row r="49" spans="1:12" s="246" customFormat="1" ht="15">
      <c r="A49" s="206" t="s">
        <v>217</v>
      </c>
      <c r="B49" s="135" t="s">
        <v>218</v>
      </c>
      <c r="C49" s="138">
        <v>241</v>
      </c>
      <c r="D49" s="269">
        <v>23</v>
      </c>
      <c r="E49" s="269">
        <v>35</v>
      </c>
      <c r="F49" s="269">
        <v>184</v>
      </c>
      <c r="G49" s="269">
        <v>5</v>
      </c>
      <c r="H49" s="269">
        <v>24</v>
      </c>
      <c r="I49" s="269">
        <v>28</v>
      </c>
      <c r="J49" s="269">
        <v>25</v>
      </c>
      <c r="K49" s="269">
        <v>0</v>
      </c>
      <c r="L49" s="254"/>
    </row>
    <row r="50" spans="1:12" s="246" customFormat="1" ht="15">
      <c r="A50" s="206" t="s">
        <v>217</v>
      </c>
      <c r="B50" s="135" t="s">
        <v>219</v>
      </c>
      <c r="C50" s="138">
        <v>130</v>
      </c>
      <c r="D50" s="269">
        <v>2</v>
      </c>
      <c r="E50" s="269">
        <v>33</v>
      </c>
      <c r="F50" s="269">
        <v>51</v>
      </c>
      <c r="G50" s="269">
        <v>2</v>
      </c>
      <c r="H50" s="269">
        <v>18</v>
      </c>
      <c r="I50" s="269">
        <v>7</v>
      </c>
      <c r="J50" s="269">
        <v>5</v>
      </c>
      <c r="K50" s="269">
        <v>83</v>
      </c>
      <c r="L50" s="254"/>
    </row>
    <row r="51" spans="1:12" s="246" customFormat="1" ht="15.75">
      <c r="A51" s="151">
        <v>12</v>
      </c>
      <c r="B51" s="137" t="s">
        <v>163</v>
      </c>
      <c r="C51" s="152">
        <f>C52+C53</f>
        <v>185</v>
      </c>
      <c r="D51" s="152">
        <f>D52+D53</f>
        <v>53</v>
      </c>
      <c r="E51" s="152">
        <f aca="true" t="shared" si="17" ref="E51:K51">E52+E53</f>
        <v>21</v>
      </c>
      <c r="F51" s="152">
        <f t="shared" si="17"/>
        <v>26</v>
      </c>
      <c r="G51" s="152">
        <f t="shared" si="17"/>
        <v>22</v>
      </c>
      <c r="H51" s="152">
        <f t="shared" si="17"/>
        <v>15</v>
      </c>
      <c r="I51" s="152">
        <f t="shared" si="17"/>
        <v>16</v>
      </c>
      <c r="J51" s="152">
        <f t="shared" si="17"/>
        <v>34</v>
      </c>
      <c r="K51" s="152">
        <f t="shared" si="17"/>
        <v>0</v>
      </c>
      <c r="L51" s="254">
        <f>SUM(D52:K52)</f>
        <v>88</v>
      </c>
    </row>
    <row r="52" spans="1:12" s="246" customFormat="1" ht="15">
      <c r="A52" s="206" t="s">
        <v>217</v>
      </c>
      <c r="B52" s="135" t="s">
        <v>218</v>
      </c>
      <c r="C52" s="138">
        <v>86</v>
      </c>
      <c r="D52" s="269">
        <v>40</v>
      </c>
      <c r="E52" s="269">
        <v>10</v>
      </c>
      <c r="F52" s="269">
        <v>13</v>
      </c>
      <c r="G52" s="269">
        <v>6</v>
      </c>
      <c r="H52" s="269">
        <v>6</v>
      </c>
      <c r="I52" s="269">
        <v>9</v>
      </c>
      <c r="J52" s="269">
        <v>4</v>
      </c>
      <c r="K52" s="269">
        <v>0</v>
      </c>
      <c r="L52" s="254"/>
    </row>
    <row r="53" spans="1:12" s="246" customFormat="1" ht="15">
      <c r="A53" s="206" t="s">
        <v>217</v>
      </c>
      <c r="B53" s="135" t="s">
        <v>219</v>
      </c>
      <c r="C53" s="138">
        <v>99</v>
      </c>
      <c r="D53" s="269">
        <v>13</v>
      </c>
      <c r="E53" s="269">
        <v>11</v>
      </c>
      <c r="F53" s="269">
        <v>13</v>
      </c>
      <c r="G53" s="269">
        <v>16</v>
      </c>
      <c r="H53" s="269">
        <v>9</v>
      </c>
      <c r="I53" s="269">
        <v>7</v>
      </c>
      <c r="J53" s="269">
        <v>30</v>
      </c>
      <c r="K53" s="269">
        <v>0</v>
      </c>
      <c r="L53" s="254"/>
    </row>
    <row r="54" spans="1:12" s="246" customFormat="1" ht="15.75">
      <c r="A54" s="151">
        <v>13</v>
      </c>
      <c r="B54" s="134" t="s">
        <v>164</v>
      </c>
      <c r="C54" s="152">
        <f>C55+C56</f>
        <v>191</v>
      </c>
      <c r="D54" s="152">
        <f>D55+D56</f>
        <v>0</v>
      </c>
      <c r="E54" s="152">
        <f aca="true" t="shared" si="18" ref="E54:K54">E55+E56</f>
        <v>0</v>
      </c>
      <c r="F54" s="152">
        <f t="shared" si="18"/>
        <v>133</v>
      </c>
      <c r="G54" s="152">
        <f t="shared" si="18"/>
        <v>0</v>
      </c>
      <c r="H54" s="152">
        <f t="shared" si="18"/>
        <v>31</v>
      </c>
      <c r="I54" s="152">
        <f t="shared" si="18"/>
        <v>27</v>
      </c>
      <c r="J54" s="152">
        <f t="shared" si="18"/>
        <v>0</v>
      </c>
      <c r="K54" s="152">
        <f t="shared" si="18"/>
        <v>0</v>
      </c>
      <c r="L54" s="254">
        <f>SUM(D54:K54)</f>
        <v>191</v>
      </c>
    </row>
    <row r="55" spans="1:12" s="246" customFormat="1" ht="15">
      <c r="A55" s="206" t="s">
        <v>217</v>
      </c>
      <c r="B55" s="135" t="s">
        <v>218</v>
      </c>
      <c r="C55" s="138">
        <v>82</v>
      </c>
      <c r="D55" s="269">
        <v>0</v>
      </c>
      <c r="E55" s="269">
        <v>0</v>
      </c>
      <c r="F55" s="269">
        <v>75</v>
      </c>
      <c r="G55" s="269">
        <v>0</v>
      </c>
      <c r="H55" s="269">
        <v>7</v>
      </c>
      <c r="I55" s="269">
        <v>0</v>
      </c>
      <c r="J55" s="269">
        <v>0</v>
      </c>
      <c r="K55" s="269">
        <v>0</v>
      </c>
      <c r="L55" s="254"/>
    </row>
    <row r="56" spans="1:12" s="246" customFormat="1" ht="15">
      <c r="A56" s="206" t="s">
        <v>217</v>
      </c>
      <c r="B56" s="135" t="s">
        <v>219</v>
      </c>
      <c r="C56" s="203">
        <v>109</v>
      </c>
      <c r="D56" s="203">
        <v>0</v>
      </c>
      <c r="E56" s="203">
        <v>0</v>
      </c>
      <c r="F56" s="203">
        <v>58</v>
      </c>
      <c r="G56" s="203">
        <v>0</v>
      </c>
      <c r="H56" s="203">
        <v>24</v>
      </c>
      <c r="I56" s="203">
        <v>27</v>
      </c>
      <c r="J56" s="203">
        <v>0</v>
      </c>
      <c r="K56" s="203">
        <v>0</v>
      </c>
      <c r="L56" s="254"/>
    </row>
    <row r="57" spans="1:12" s="246" customFormat="1" ht="15.75">
      <c r="A57" s="151">
        <v>14</v>
      </c>
      <c r="B57" s="134" t="s">
        <v>165</v>
      </c>
      <c r="C57" s="152">
        <f>C58+C59</f>
        <v>378</v>
      </c>
      <c r="D57" s="152">
        <f>D58+D59</f>
        <v>19</v>
      </c>
      <c r="E57" s="152">
        <f aca="true" t="shared" si="19" ref="E57:L57">E58+E59</f>
        <v>171</v>
      </c>
      <c r="F57" s="152">
        <f t="shared" si="19"/>
        <v>97</v>
      </c>
      <c r="G57" s="152">
        <f t="shared" si="19"/>
        <v>46</v>
      </c>
      <c r="H57" s="152">
        <f t="shared" si="19"/>
        <v>34</v>
      </c>
      <c r="I57" s="152">
        <f t="shared" si="19"/>
        <v>52</v>
      </c>
      <c r="J57" s="152">
        <f t="shared" si="19"/>
        <v>248</v>
      </c>
      <c r="K57" s="152">
        <f t="shared" si="19"/>
        <v>4</v>
      </c>
      <c r="L57" s="152">
        <f t="shared" si="19"/>
        <v>0</v>
      </c>
    </row>
    <row r="58" spans="1:12" s="246" customFormat="1" ht="15">
      <c r="A58" s="206" t="s">
        <v>217</v>
      </c>
      <c r="B58" s="135" t="s">
        <v>218</v>
      </c>
      <c r="C58" s="138">
        <v>111</v>
      </c>
      <c r="D58" s="269">
        <v>6</v>
      </c>
      <c r="E58" s="269">
        <v>40</v>
      </c>
      <c r="F58" s="269">
        <v>43</v>
      </c>
      <c r="G58" s="269">
        <v>15</v>
      </c>
      <c r="H58" s="269">
        <v>21</v>
      </c>
      <c r="I58" s="269">
        <v>19</v>
      </c>
      <c r="J58" s="269">
        <v>87</v>
      </c>
      <c r="K58" s="269">
        <v>3</v>
      </c>
      <c r="L58" s="254"/>
    </row>
    <row r="59" spans="1:12" s="359" customFormat="1" ht="15">
      <c r="A59" s="355" t="s">
        <v>217</v>
      </c>
      <c r="B59" s="356" t="s">
        <v>219</v>
      </c>
      <c r="C59" s="277">
        <v>267</v>
      </c>
      <c r="D59" s="357">
        <v>13</v>
      </c>
      <c r="E59" s="357">
        <v>131</v>
      </c>
      <c r="F59" s="357">
        <v>54</v>
      </c>
      <c r="G59" s="357">
        <v>31</v>
      </c>
      <c r="H59" s="357">
        <v>13</v>
      </c>
      <c r="I59" s="357">
        <v>33</v>
      </c>
      <c r="J59" s="357">
        <v>161</v>
      </c>
      <c r="K59" s="357">
        <v>1</v>
      </c>
      <c r="L59" s="358"/>
    </row>
    <row r="60" spans="1:12" s="301" customFormat="1" ht="15">
      <c r="A60" s="46">
        <v>15</v>
      </c>
      <c r="B60" s="50" t="s">
        <v>166</v>
      </c>
      <c r="C60" s="360">
        <f>SUM(C61:C62)</f>
        <v>406</v>
      </c>
      <c r="D60" s="360">
        <f>SUM(D61:D62)</f>
        <v>43</v>
      </c>
      <c r="E60" s="360">
        <f aca="true" t="shared" si="20" ref="E60:L60">SUM(E61:E62)</f>
        <v>176</v>
      </c>
      <c r="F60" s="360">
        <f t="shared" si="20"/>
        <v>99</v>
      </c>
      <c r="G60" s="360">
        <f t="shared" si="20"/>
        <v>30</v>
      </c>
      <c r="H60" s="360">
        <f t="shared" si="20"/>
        <v>11</v>
      </c>
      <c r="I60" s="360">
        <f t="shared" si="20"/>
        <v>104</v>
      </c>
      <c r="J60" s="360">
        <f t="shared" si="20"/>
        <v>170</v>
      </c>
      <c r="K60" s="360">
        <f t="shared" si="20"/>
        <v>2</v>
      </c>
      <c r="L60" s="360">
        <f t="shared" si="20"/>
        <v>0</v>
      </c>
    </row>
    <row r="61" spans="1:12" s="301" customFormat="1" ht="15">
      <c r="A61" s="355" t="s">
        <v>217</v>
      </c>
      <c r="B61" s="356" t="s">
        <v>218</v>
      </c>
      <c r="C61" s="280">
        <f>PL1!E31</f>
        <v>86</v>
      </c>
      <c r="D61" s="302">
        <v>14</v>
      </c>
      <c r="E61" s="302">
        <v>32</v>
      </c>
      <c r="F61" s="302">
        <v>40</v>
      </c>
      <c r="G61" s="302">
        <v>10</v>
      </c>
      <c r="H61" s="302">
        <v>2</v>
      </c>
      <c r="I61" s="302">
        <v>30</v>
      </c>
      <c r="J61" s="302">
        <v>28</v>
      </c>
      <c r="K61" s="302">
        <v>0</v>
      </c>
      <c r="L61" s="361"/>
    </row>
    <row r="62" spans="1:12" s="301" customFormat="1" ht="15">
      <c r="A62" s="355" t="s">
        <v>217</v>
      </c>
      <c r="B62" s="356" t="s">
        <v>219</v>
      </c>
      <c r="C62" s="280">
        <v>320</v>
      </c>
      <c r="D62" s="302">
        <v>29</v>
      </c>
      <c r="E62" s="302">
        <v>144</v>
      </c>
      <c r="F62" s="302">
        <v>59</v>
      </c>
      <c r="G62" s="302">
        <v>20</v>
      </c>
      <c r="H62" s="302">
        <v>9</v>
      </c>
      <c r="I62" s="302">
        <v>74</v>
      </c>
      <c r="J62" s="302">
        <v>142</v>
      </c>
      <c r="K62" s="302">
        <v>2</v>
      </c>
      <c r="L62" s="361"/>
    </row>
    <row r="63" spans="1:12" s="45" customFormat="1" ht="14.25">
      <c r="A63" s="51" t="s">
        <v>17</v>
      </c>
      <c r="B63" s="52" t="s">
        <v>167</v>
      </c>
      <c r="C63" s="303">
        <f>C65+C66</f>
        <v>4412</v>
      </c>
      <c r="D63" s="303">
        <f>D65+D66</f>
        <v>492</v>
      </c>
      <c r="E63" s="303">
        <f aca="true" t="shared" si="21" ref="E63:L63">E65+E66</f>
        <v>1455</v>
      </c>
      <c r="F63" s="303">
        <f t="shared" si="21"/>
        <v>1439</v>
      </c>
      <c r="G63" s="303">
        <f t="shared" si="21"/>
        <v>265</v>
      </c>
      <c r="H63" s="303">
        <f t="shared" si="21"/>
        <v>341</v>
      </c>
      <c r="I63" s="303">
        <f t="shared" si="21"/>
        <v>530</v>
      </c>
      <c r="J63" s="303">
        <f t="shared" si="21"/>
        <v>1767</v>
      </c>
      <c r="K63" s="303">
        <f t="shared" si="21"/>
        <v>177</v>
      </c>
      <c r="L63" s="303">
        <f t="shared" si="21"/>
        <v>0</v>
      </c>
    </row>
    <row r="64" spans="2:6" s="45" customFormat="1" ht="15" hidden="1">
      <c r="B64" s="483" t="s">
        <v>227</v>
      </c>
      <c r="C64" s="483"/>
      <c r="D64" s="483"/>
      <c r="E64" s="483"/>
      <c r="F64" s="483"/>
    </row>
    <row r="65" spans="1:11" s="45" customFormat="1" ht="15">
      <c r="A65" s="41" t="s">
        <v>217</v>
      </c>
      <c r="B65" s="362" t="s">
        <v>218</v>
      </c>
      <c r="C65" s="288">
        <f>C13+C40</f>
        <v>1704</v>
      </c>
      <c r="D65" s="288">
        <f>D13+D40</f>
        <v>195</v>
      </c>
      <c r="E65" s="288">
        <f aca="true" t="shared" si="22" ref="E65:K65">E13+E40</f>
        <v>439</v>
      </c>
      <c r="F65" s="288">
        <f t="shared" si="22"/>
        <v>783</v>
      </c>
      <c r="G65" s="288">
        <f t="shared" si="22"/>
        <v>81</v>
      </c>
      <c r="H65" s="288">
        <f t="shared" si="22"/>
        <v>131</v>
      </c>
      <c r="I65" s="288">
        <f t="shared" si="22"/>
        <v>178</v>
      </c>
      <c r="J65" s="288">
        <f t="shared" si="22"/>
        <v>700</v>
      </c>
      <c r="K65" s="288">
        <f t="shared" si="22"/>
        <v>74</v>
      </c>
    </row>
    <row r="66" spans="1:11" s="45" customFormat="1" ht="15">
      <c r="A66" s="41" t="s">
        <v>217</v>
      </c>
      <c r="B66" s="362" t="s">
        <v>219</v>
      </c>
      <c r="C66" s="288">
        <f>C14+C41</f>
        <v>2708</v>
      </c>
      <c r="D66" s="288">
        <f>D14+D41</f>
        <v>297</v>
      </c>
      <c r="E66" s="288">
        <f aca="true" t="shared" si="23" ref="E66:K66">E14+E41</f>
        <v>1016</v>
      </c>
      <c r="F66" s="288">
        <f t="shared" si="23"/>
        <v>656</v>
      </c>
      <c r="G66" s="288">
        <f t="shared" si="23"/>
        <v>184</v>
      </c>
      <c r="H66" s="288">
        <f t="shared" si="23"/>
        <v>210</v>
      </c>
      <c r="I66" s="288">
        <f t="shared" si="23"/>
        <v>352</v>
      </c>
      <c r="J66" s="288">
        <f t="shared" si="23"/>
        <v>1067</v>
      </c>
      <c r="K66" s="288">
        <f t="shared" si="23"/>
        <v>103</v>
      </c>
    </row>
    <row r="67" s="301" customFormat="1" ht="15"/>
    <row r="68" s="301" customFormat="1" ht="15"/>
    <row r="69" s="301" customFormat="1" ht="15"/>
    <row r="70" s="301" customFormat="1" ht="15"/>
    <row r="71" s="301" customFormat="1" ht="15"/>
    <row r="72" s="301" customFormat="1" ht="15"/>
    <row r="73" s="301" customFormat="1" ht="15"/>
    <row r="74" s="301" customFormat="1" ht="15"/>
    <row r="75" s="301" customFormat="1" ht="15"/>
    <row r="76" s="301" customFormat="1" ht="15"/>
    <row r="77" s="301" customFormat="1" ht="15"/>
    <row r="78" s="301" customFormat="1" ht="15"/>
    <row r="79" s="301" customFormat="1" ht="15"/>
    <row r="80" s="301" customFormat="1" ht="15"/>
    <row r="81" s="301" customFormat="1" ht="15"/>
    <row r="82" s="301" customFormat="1" ht="15"/>
    <row r="83" s="301" customFormat="1" ht="15"/>
    <row r="84" s="301" customFormat="1" ht="15"/>
    <row r="85" s="301" customFormat="1" ht="15"/>
    <row r="86" s="301" customFormat="1" ht="15"/>
    <row r="87" s="301" customFormat="1" ht="15"/>
    <row r="88" s="301" customFormat="1" ht="15"/>
    <row r="89" s="301" customFormat="1" ht="15"/>
    <row r="90" s="301" customFormat="1" ht="15"/>
    <row r="91" s="301" customFormat="1" ht="15"/>
    <row r="92" s="301" customFormat="1" ht="15"/>
    <row r="93" s="301" customFormat="1" ht="15"/>
    <row r="94" s="301" customFormat="1" ht="15"/>
    <row r="95" s="301" customFormat="1" ht="15"/>
    <row r="96" s="301" customFormat="1" ht="15"/>
    <row r="97" s="301" customFormat="1" ht="15"/>
    <row r="98" s="301" customFormat="1" ht="15"/>
    <row r="99" s="301" customFormat="1" ht="15"/>
    <row r="100" s="301" customFormat="1" ht="15"/>
    <row r="101" s="301" customFormat="1" ht="15"/>
    <row r="102" s="301" customFormat="1" ht="15"/>
    <row r="103" s="301" customFormat="1" ht="15"/>
    <row r="104" s="301" customFormat="1" ht="15"/>
    <row r="105" s="301" customFormat="1" ht="15"/>
    <row r="106" s="301" customFormat="1" ht="15"/>
    <row r="107" s="301" customFormat="1" ht="15"/>
    <row r="108" s="301" customFormat="1" ht="15"/>
    <row r="109" s="301" customFormat="1" ht="15"/>
    <row r="110" s="301" customFormat="1" ht="15"/>
    <row r="111" s="301" customFormat="1" ht="15"/>
    <row r="112" s="301" customFormat="1" ht="15"/>
    <row r="113" s="301" customFormat="1" ht="15"/>
    <row r="114" s="301" customFormat="1" ht="15"/>
    <row r="115" s="301" customFormat="1" ht="15"/>
    <row r="116" s="301" customFormat="1" ht="15"/>
    <row r="117" s="301" customFormat="1" ht="15"/>
    <row r="118" s="301" customFormat="1" ht="15"/>
    <row r="119" s="301" customFormat="1" ht="15"/>
    <row r="120" s="301" customFormat="1" ht="15"/>
    <row r="121" s="301" customFormat="1" ht="15"/>
    <row r="122" s="301" customFormat="1" ht="15"/>
    <row r="123" s="301" customFormat="1" ht="15"/>
    <row r="124" s="301" customFormat="1" ht="15"/>
    <row r="125" s="301" customFormat="1" ht="15"/>
    <row r="126" s="301" customFormat="1" ht="15"/>
    <row r="127" s="301" customFormat="1" ht="15"/>
    <row r="128" s="301" customFormat="1" ht="15"/>
    <row r="129" s="301" customFormat="1" ht="15"/>
    <row r="130" s="301" customFormat="1" ht="15"/>
    <row r="131" s="301" customFormat="1" ht="15"/>
    <row r="132" s="301" customFormat="1" ht="15"/>
    <row r="133" s="301" customFormat="1" ht="15"/>
    <row r="134" s="301" customFormat="1" ht="15"/>
    <row r="135" s="301" customFormat="1" ht="15"/>
    <row r="136" s="301" customFormat="1" ht="15"/>
    <row r="137" s="301" customFormat="1" ht="15"/>
    <row r="138" s="301" customFormat="1" ht="15"/>
    <row r="139" s="301" customFormat="1" ht="15"/>
    <row r="140" s="301" customFormat="1" ht="15"/>
    <row r="141" s="301" customFormat="1" ht="15"/>
    <row r="142" s="301" customFormat="1" ht="15"/>
    <row r="143" s="301" customFormat="1" ht="15"/>
    <row r="144" s="301" customFormat="1" ht="15"/>
    <row r="145" s="301" customFormat="1" ht="15"/>
    <row r="146" s="301" customFormat="1" ht="15"/>
    <row r="147" s="301" customFormat="1" ht="15"/>
    <row r="148" s="301" customFormat="1" ht="15"/>
    <row r="149" s="301" customFormat="1" ht="15"/>
    <row r="150" s="301" customFormat="1" ht="15"/>
    <row r="151" s="301" customFormat="1" ht="15"/>
    <row r="152" s="301" customFormat="1" ht="15"/>
    <row r="153" s="301" customFormat="1" ht="15"/>
    <row r="154" s="301" customFormat="1" ht="15"/>
  </sheetData>
  <sheetProtection/>
  <mergeCells count="13">
    <mergeCell ref="A2:B2"/>
    <mergeCell ref="A3:B3"/>
    <mergeCell ref="E2:K2"/>
    <mergeCell ref="E3:K3"/>
    <mergeCell ref="J1:K1"/>
    <mergeCell ref="A7:K7"/>
    <mergeCell ref="B64:F64"/>
    <mergeCell ref="A5:K5"/>
    <mergeCell ref="A9:A10"/>
    <mergeCell ref="C9:C10"/>
    <mergeCell ref="D9:K9"/>
    <mergeCell ref="A6:K6"/>
    <mergeCell ref="B9:B10"/>
  </mergeCells>
  <printOptions/>
  <pageMargins left="0.34" right="0.2" top="0.7"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J40"/>
  <sheetViews>
    <sheetView zoomScalePageLayoutView="0" workbookViewId="0" topLeftCell="A1">
      <selection activeCell="M8" sqref="M8"/>
    </sheetView>
  </sheetViews>
  <sheetFormatPr defaultColWidth="9.140625" defaultRowHeight="15"/>
  <cols>
    <col min="1" max="1" width="3.8515625" style="148" customWidth="1"/>
    <col min="2" max="2" width="20.57421875" style="148" customWidth="1"/>
    <col min="3" max="9" width="8.7109375" style="148" customWidth="1"/>
    <col min="10" max="10" width="8.7109375" style="274" customWidth="1"/>
    <col min="11" max="16384" width="9.140625" style="148" customWidth="1"/>
  </cols>
  <sheetData>
    <row r="1" spans="9:10" ht="15">
      <c r="I1" s="484" t="s">
        <v>225</v>
      </c>
      <c r="J1" s="484"/>
    </row>
    <row r="2" spans="1:10" s="143" customFormat="1" ht="15" customHeight="1">
      <c r="A2" s="393" t="str">
        <f>PL10!A2:B2</f>
        <v>ỦY BAN NHÂN DÂN</v>
      </c>
      <c r="B2" s="393"/>
      <c r="D2" s="393" t="s">
        <v>185</v>
      </c>
      <c r="E2" s="393"/>
      <c r="F2" s="393"/>
      <c r="G2" s="393"/>
      <c r="H2" s="393"/>
      <c r="I2" s="393"/>
      <c r="J2" s="393"/>
    </row>
    <row r="3" spans="1:10" s="143" customFormat="1" ht="15" customHeight="1">
      <c r="A3" s="393" t="str">
        <f>PL10!A3:B3</f>
        <v>THỊ XÃ ĐỨC PHỔ</v>
      </c>
      <c r="B3" s="393"/>
      <c r="D3" s="393" t="s">
        <v>171</v>
      </c>
      <c r="E3" s="393"/>
      <c r="F3" s="393"/>
      <c r="G3" s="393"/>
      <c r="H3" s="393"/>
      <c r="I3" s="393"/>
      <c r="J3" s="393"/>
    </row>
    <row r="5" spans="1:10" ht="15">
      <c r="A5" s="393" t="s">
        <v>83</v>
      </c>
      <c r="B5" s="393"/>
      <c r="C5" s="393"/>
      <c r="D5" s="393"/>
      <c r="E5" s="393"/>
      <c r="F5" s="393"/>
      <c r="G5" s="393"/>
      <c r="H5" s="393"/>
      <c r="I5" s="393"/>
      <c r="J5" s="393"/>
    </row>
    <row r="6" spans="1:10" ht="15.75">
      <c r="A6" s="394" t="s">
        <v>57</v>
      </c>
      <c r="B6" s="394"/>
      <c r="C6" s="394"/>
      <c r="D6" s="394"/>
      <c r="E6" s="394"/>
      <c r="F6" s="394"/>
      <c r="G6" s="394"/>
      <c r="H6" s="394"/>
      <c r="I6" s="394"/>
      <c r="J6" s="394"/>
    </row>
    <row r="7" spans="1:10" ht="15">
      <c r="A7" s="398" t="str">
        <f>PL1!A9:H9</f>
        <v>(Kèm theo Công văn số:             /UBND ngày      /5/2022 của UBND thị xã Đức Phổ)</v>
      </c>
      <c r="B7" s="398"/>
      <c r="C7" s="398"/>
      <c r="D7" s="398"/>
      <c r="E7" s="398"/>
      <c r="F7" s="398"/>
      <c r="G7" s="398"/>
      <c r="H7" s="398"/>
      <c r="I7" s="398"/>
      <c r="J7" s="398"/>
    </row>
    <row r="9" spans="1:10" ht="37.5" customHeight="1">
      <c r="A9" s="389" t="s">
        <v>1</v>
      </c>
      <c r="B9" s="390" t="s">
        <v>43</v>
      </c>
      <c r="C9" s="389" t="s">
        <v>58</v>
      </c>
      <c r="D9" s="389"/>
      <c r="E9" s="389"/>
      <c r="F9" s="389"/>
      <c r="G9" s="389" t="s">
        <v>59</v>
      </c>
      <c r="H9" s="389"/>
      <c r="I9" s="389"/>
      <c r="J9" s="389"/>
    </row>
    <row r="10" spans="1:10" ht="33.75" customHeight="1">
      <c r="A10" s="389"/>
      <c r="B10" s="391"/>
      <c r="C10" s="389" t="s">
        <v>60</v>
      </c>
      <c r="D10" s="389" t="s">
        <v>61</v>
      </c>
      <c r="E10" s="389"/>
      <c r="F10" s="141" t="s">
        <v>62</v>
      </c>
      <c r="G10" s="389" t="s">
        <v>60</v>
      </c>
      <c r="H10" s="389" t="s">
        <v>61</v>
      </c>
      <c r="I10" s="389"/>
      <c r="J10" s="141" t="s">
        <v>62</v>
      </c>
    </row>
    <row r="11" spans="1:10" ht="90" customHeight="1">
      <c r="A11" s="389"/>
      <c r="B11" s="392"/>
      <c r="C11" s="389"/>
      <c r="D11" s="141" t="s">
        <v>101</v>
      </c>
      <c r="E11" s="141" t="s">
        <v>104</v>
      </c>
      <c r="F11" s="141" t="s">
        <v>248</v>
      </c>
      <c r="G11" s="389"/>
      <c r="H11" s="141" t="s">
        <v>103</v>
      </c>
      <c r="I11" s="141" t="s">
        <v>63</v>
      </c>
      <c r="J11" s="141" t="s">
        <v>102</v>
      </c>
    </row>
    <row r="12" spans="1:10" ht="15">
      <c r="A12" s="130"/>
      <c r="B12" s="271" t="s">
        <v>64</v>
      </c>
      <c r="C12" s="271" t="s">
        <v>65</v>
      </c>
      <c r="D12" s="271" t="s">
        <v>65</v>
      </c>
      <c r="E12" s="271" t="s">
        <v>65</v>
      </c>
      <c r="F12" s="271" t="s">
        <v>65</v>
      </c>
      <c r="G12" s="271" t="s">
        <v>65</v>
      </c>
      <c r="H12" s="271" t="s">
        <v>65</v>
      </c>
      <c r="I12" s="271" t="s">
        <v>65</v>
      </c>
      <c r="J12" s="271" t="s">
        <v>65</v>
      </c>
    </row>
    <row r="13" spans="1:10" ht="15">
      <c r="A13" s="130" t="s">
        <v>8</v>
      </c>
      <c r="B13" s="130" t="s">
        <v>9</v>
      </c>
      <c r="C13" s="130">
        <v>1</v>
      </c>
      <c r="D13" s="130">
        <v>2</v>
      </c>
      <c r="E13" s="130">
        <v>3</v>
      </c>
      <c r="F13" s="130">
        <v>4</v>
      </c>
      <c r="G13" s="130">
        <v>5</v>
      </c>
      <c r="H13" s="130">
        <v>6</v>
      </c>
      <c r="I13" s="130">
        <v>7</v>
      </c>
      <c r="J13" s="130">
        <v>8</v>
      </c>
    </row>
    <row r="14" spans="1:10" s="143" customFormat="1" ht="15">
      <c r="A14" s="163" t="s">
        <v>10</v>
      </c>
      <c r="B14" s="131" t="s">
        <v>11</v>
      </c>
      <c r="C14" s="250">
        <f>SUM(C15:C22)</f>
        <v>417</v>
      </c>
      <c r="D14" s="250">
        <f>SUM(D15:D22)</f>
        <v>222</v>
      </c>
      <c r="E14" s="250">
        <f aca="true" t="shared" si="0" ref="E14:J14">SUM(E15:E22)</f>
        <v>18</v>
      </c>
      <c r="F14" s="250">
        <f t="shared" si="0"/>
        <v>16</v>
      </c>
      <c r="G14" s="250">
        <f>SUM(G15:G22)</f>
        <v>891</v>
      </c>
      <c r="H14" s="250">
        <f t="shared" si="0"/>
        <v>438</v>
      </c>
      <c r="I14" s="250">
        <f t="shared" si="0"/>
        <v>8</v>
      </c>
      <c r="J14" s="250">
        <f t="shared" si="0"/>
        <v>18</v>
      </c>
    </row>
    <row r="15" spans="1:10" ht="15.75">
      <c r="A15" s="167">
        <v>1</v>
      </c>
      <c r="B15" s="132" t="s">
        <v>153</v>
      </c>
      <c r="C15" s="203">
        <v>216</v>
      </c>
      <c r="D15" s="203">
        <v>173</v>
      </c>
      <c r="E15" s="203">
        <v>8</v>
      </c>
      <c r="F15" s="203">
        <v>2</v>
      </c>
      <c r="G15" s="203">
        <v>492</v>
      </c>
      <c r="H15" s="203">
        <v>350</v>
      </c>
      <c r="I15" s="203">
        <v>0</v>
      </c>
      <c r="J15" s="203">
        <v>1</v>
      </c>
    </row>
    <row r="16" spans="1:10" ht="15.75">
      <c r="A16" s="167">
        <v>2</v>
      </c>
      <c r="B16" s="132" t="s">
        <v>154</v>
      </c>
      <c r="C16" s="203">
        <v>13</v>
      </c>
      <c r="D16" s="203">
        <v>0</v>
      </c>
      <c r="E16" s="203">
        <v>0</v>
      </c>
      <c r="F16" s="203">
        <v>0</v>
      </c>
      <c r="G16" s="203">
        <v>35</v>
      </c>
      <c r="H16" s="203">
        <v>0</v>
      </c>
      <c r="I16" s="203">
        <v>0</v>
      </c>
      <c r="J16" s="203">
        <v>0</v>
      </c>
    </row>
    <row r="17" spans="1:10" s="246" customFormat="1" ht="15.75">
      <c r="A17" s="151">
        <v>3</v>
      </c>
      <c r="B17" s="134" t="s">
        <v>155</v>
      </c>
      <c r="C17" s="207">
        <v>43</v>
      </c>
      <c r="D17" s="207">
        <v>33</v>
      </c>
      <c r="E17" s="207">
        <v>0</v>
      </c>
      <c r="F17" s="207">
        <v>1</v>
      </c>
      <c r="G17" s="207">
        <v>97</v>
      </c>
      <c r="H17" s="207">
        <v>67</v>
      </c>
      <c r="I17" s="207">
        <v>0</v>
      </c>
      <c r="J17" s="207">
        <v>0</v>
      </c>
    </row>
    <row r="18" spans="1:10" ht="15">
      <c r="A18" s="167">
        <v>4</v>
      </c>
      <c r="B18" s="215" t="s">
        <v>156</v>
      </c>
      <c r="C18" s="203">
        <v>40</v>
      </c>
      <c r="D18" s="203">
        <v>3</v>
      </c>
      <c r="E18" s="203">
        <v>6</v>
      </c>
      <c r="F18" s="203">
        <v>2</v>
      </c>
      <c r="G18" s="203">
        <v>59</v>
      </c>
      <c r="H18" s="203">
        <v>0</v>
      </c>
      <c r="I18" s="203">
        <v>0</v>
      </c>
      <c r="J18" s="203">
        <v>0</v>
      </c>
    </row>
    <row r="19" spans="1:10" ht="15.75">
      <c r="A19" s="167">
        <v>5</v>
      </c>
      <c r="B19" s="132" t="s">
        <v>157</v>
      </c>
      <c r="C19" s="203">
        <v>26</v>
      </c>
      <c r="D19" s="203">
        <v>0</v>
      </c>
      <c r="E19" s="203">
        <v>4</v>
      </c>
      <c r="F19" s="203">
        <v>7</v>
      </c>
      <c r="G19" s="203">
        <v>87</v>
      </c>
      <c r="H19" s="203">
        <v>0</v>
      </c>
      <c r="I19" s="203">
        <v>8</v>
      </c>
      <c r="J19" s="203">
        <v>17</v>
      </c>
    </row>
    <row r="20" spans="1:10" ht="15.75">
      <c r="A20" s="167">
        <v>6</v>
      </c>
      <c r="B20" s="132" t="s">
        <v>158</v>
      </c>
      <c r="C20" s="203">
        <v>14</v>
      </c>
      <c r="D20" s="203">
        <v>0</v>
      </c>
      <c r="E20" s="203">
        <v>0</v>
      </c>
      <c r="F20" s="203">
        <v>0</v>
      </c>
      <c r="G20" s="203">
        <v>8</v>
      </c>
      <c r="H20" s="203">
        <v>0</v>
      </c>
      <c r="I20" s="203">
        <v>0</v>
      </c>
      <c r="J20" s="203">
        <v>0</v>
      </c>
    </row>
    <row r="21" spans="1:10" ht="15.75">
      <c r="A21" s="167">
        <v>7</v>
      </c>
      <c r="B21" s="132" t="s">
        <v>159</v>
      </c>
      <c r="C21" s="203">
        <v>18</v>
      </c>
      <c r="D21" s="203">
        <v>13</v>
      </c>
      <c r="E21" s="203">
        <v>0</v>
      </c>
      <c r="F21" s="203">
        <v>0</v>
      </c>
      <c r="G21" s="203">
        <v>24</v>
      </c>
      <c r="H21" s="203">
        <v>21</v>
      </c>
      <c r="I21" s="203">
        <v>0</v>
      </c>
      <c r="J21" s="203">
        <v>0</v>
      </c>
    </row>
    <row r="22" spans="1:10" ht="15.75">
      <c r="A22" s="167">
        <v>8</v>
      </c>
      <c r="B22" s="132" t="s">
        <v>160</v>
      </c>
      <c r="C22" s="203">
        <v>47</v>
      </c>
      <c r="D22" s="203">
        <v>0</v>
      </c>
      <c r="E22" s="203">
        <v>0</v>
      </c>
      <c r="F22" s="203">
        <v>4</v>
      </c>
      <c r="G22" s="203">
        <v>89</v>
      </c>
      <c r="H22" s="203">
        <v>0</v>
      </c>
      <c r="I22" s="203">
        <v>0</v>
      </c>
      <c r="J22" s="203">
        <v>0</v>
      </c>
    </row>
    <row r="23" spans="1:10" s="143" customFormat="1" ht="15">
      <c r="A23" s="272" t="s">
        <v>13</v>
      </c>
      <c r="B23" s="273" t="s">
        <v>14</v>
      </c>
      <c r="C23" s="250">
        <f>SUM(C24:C30)</f>
        <v>252</v>
      </c>
      <c r="D23" s="250">
        <f aca="true" t="shared" si="1" ref="D23:J23">SUM(D24:D30)</f>
        <v>48</v>
      </c>
      <c r="E23" s="250">
        <f t="shared" si="1"/>
        <v>17</v>
      </c>
      <c r="F23" s="250">
        <f t="shared" si="1"/>
        <v>3</v>
      </c>
      <c r="G23" s="250">
        <f t="shared" si="1"/>
        <v>790</v>
      </c>
      <c r="H23" s="250">
        <f t="shared" si="1"/>
        <v>158</v>
      </c>
      <c r="I23" s="250">
        <f t="shared" si="1"/>
        <v>34</v>
      </c>
      <c r="J23" s="250">
        <f t="shared" si="1"/>
        <v>13</v>
      </c>
    </row>
    <row r="24" spans="1:10" ht="15.75">
      <c r="A24" s="167">
        <v>9</v>
      </c>
      <c r="B24" s="132" t="s">
        <v>161</v>
      </c>
      <c r="C24" s="203">
        <v>58</v>
      </c>
      <c r="D24" s="203">
        <v>0</v>
      </c>
      <c r="E24" s="203">
        <v>1</v>
      </c>
      <c r="F24" s="203">
        <v>0</v>
      </c>
      <c r="G24" s="203">
        <v>127</v>
      </c>
      <c r="H24" s="203">
        <v>0</v>
      </c>
      <c r="I24" s="203">
        <v>0</v>
      </c>
      <c r="J24" s="203">
        <v>0</v>
      </c>
    </row>
    <row r="25" spans="1:10" ht="15.75">
      <c r="A25" s="167">
        <v>10</v>
      </c>
      <c r="B25" s="132" t="s">
        <v>152</v>
      </c>
      <c r="C25" s="203">
        <v>35</v>
      </c>
      <c r="D25" s="203">
        <v>30</v>
      </c>
      <c r="E25" s="203">
        <v>0</v>
      </c>
      <c r="F25" s="203">
        <v>0</v>
      </c>
      <c r="G25" s="203">
        <v>112</v>
      </c>
      <c r="H25" s="203">
        <v>98</v>
      </c>
      <c r="I25" s="203">
        <v>0</v>
      </c>
      <c r="J25" s="203">
        <v>0</v>
      </c>
    </row>
    <row r="26" spans="1:10" ht="15.75">
      <c r="A26" s="167">
        <v>11</v>
      </c>
      <c r="B26" s="132" t="s">
        <v>162</v>
      </c>
      <c r="C26" s="203">
        <v>63</v>
      </c>
      <c r="D26" s="203">
        <v>0</v>
      </c>
      <c r="E26" s="203">
        <v>1</v>
      </c>
      <c r="F26" s="203">
        <v>1</v>
      </c>
      <c r="G26" s="203">
        <v>74</v>
      </c>
      <c r="H26" s="203">
        <v>0</v>
      </c>
      <c r="I26" s="203">
        <v>0</v>
      </c>
      <c r="J26" s="203">
        <v>2</v>
      </c>
    </row>
    <row r="27" spans="1:10" s="301" customFormat="1" ht="15.75">
      <c r="A27" s="46">
        <v>12</v>
      </c>
      <c r="B27" s="49" t="s">
        <v>163</v>
      </c>
      <c r="C27" s="281">
        <v>14</v>
      </c>
      <c r="D27" s="281">
        <v>6</v>
      </c>
      <c r="E27" s="281">
        <v>8</v>
      </c>
      <c r="F27" s="281">
        <v>0</v>
      </c>
      <c r="G27" s="281">
        <v>49</v>
      </c>
      <c r="H27" s="281">
        <v>16</v>
      </c>
      <c r="I27" s="281">
        <v>22</v>
      </c>
      <c r="J27" s="281">
        <v>11</v>
      </c>
    </row>
    <row r="28" spans="1:10" ht="15.75">
      <c r="A28" s="167">
        <v>13</v>
      </c>
      <c r="B28" s="132" t="s">
        <v>164</v>
      </c>
      <c r="C28" s="203">
        <v>11</v>
      </c>
      <c r="D28" s="203">
        <v>11</v>
      </c>
      <c r="E28" s="203">
        <v>0</v>
      </c>
      <c r="F28" s="203">
        <v>0</v>
      </c>
      <c r="G28" s="203">
        <v>53</v>
      </c>
      <c r="H28" s="203">
        <v>44</v>
      </c>
      <c r="I28" s="203">
        <v>0</v>
      </c>
      <c r="J28" s="203">
        <v>0</v>
      </c>
    </row>
    <row r="29" spans="1:10" ht="15.75">
      <c r="A29" s="167">
        <v>14</v>
      </c>
      <c r="B29" s="132" t="s">
        <v>165</v>
      </c>
      <c r="C29" s="203">
        <v>36</v>
      </c>
      <c r="D29" s="203">
        <v>1</v>
      </c>
      <c r="E29" s="203">
        <v>5</v>
      </c>
      <c r="F29" s="203">
        <v>2</v>
      </c>
      <c r="G29" s="203">
        <v>163</v>
      </c>
      <c r="H29" s="203">
        <v>0</v>
      </c>
      <c r="I29" s="203">
        <v>12</v>
      </c>
      <c r="J29" s="203">
        <v>0</v>
      </c>
    </row>
    <row r="30" spans="1:10" ht="15">
      <c r="A30" s="167">
        <v>15</v>
      </c>
      <c r="B30" s="174" t="s">
        <v>166</v>
      </c>
      <c r="C30" s="270">
        <v>35</v>
      </c>
      <c r="D30" s="270">
        <v>0</v>
      </c>
      <c r="E30" s="270">
        <v>2</v>
      </c>
      <c r="F30" s="270">
        <v>0</v>
      </c>
      <c r="G30" s="270">
        <v>212</v>
      </c>
      <c r="H30" s="270">
        <v>0</v>
      </c>
      <c r="I30" s="270">
        <v>0</v>
      </c>
      <c r="J30" s="270">
        <v>0</v>
      </c>
    </row>
    <row r="31" spans="1:10" ht="28.5">
      <c r="A31" s="120" t="s">
        <v>17</v>
      </c>
      <c r="B31" s="121" t="s">
        <v>167</v>
      </c>
      <c r="C31" s="275">
        <f>C14+C23</f>
        <v>669</v>
      </c>
      <c r="D31" s="275">
        <f aca="true" t="shared" si="2" ref="D31:J31">D14+D23</f>
        <v>270</v>
      </c>
      <c r="E31" s="275">
        <f t="shared" si="2"/>
        <v>35</v>
      </c>
      <c r="F31" s="275">
        <f t="shared" si="2"/>
        <v>19</v>
      </c>
      <c r="G31" s="275">
        <f t="shared" si="2"/>
        <v>1681</v>
      </c>
      <c r="H31" s="275">
        <f t="shared" si="2"/>
        <v>596</v>
      </c>
      <c r="I31" s="275">
        <f t="shared" si="2"/>
        <v>42</v>
      </c>
      <c r="J31" s="275">
        <f t="shared" si="2"/>
        <v>31</v>
      </c>
    </row>
    <row r="32" spans="1:2" ht="15">
      <c r="A32" s="488" t="s">
        <v>21</v>
      </c>
      <c r="B32" s="488"/>
    </row>
    <row r="33" spans="1:10" ht="15">
      <c r="A33" s="487" t="s">
        <v>67</v>
      </c>
      <c r="B33" s="487"/>
      <c r="C33" s="487"/>
      <c r="D33" s="487"/>
      <c r="E33" s="487"/>
      <c r="F33" s="487"/>
      <c r="G33" s="487"/>
      <c r="H33" s="487"/>
      <c r="I33" s="487"/>
      <c r="J33" s="487"/>
    </row>
    <row r="34" spans="1:10" ht="15">
      <c r="A34" s="487" t="s">
        <v>68</v>
      </c>
      <c r="B34" s="487"/>
      <c r="C34" s="487"/>
      <c r="D34" s="487"/>
      <c r="E34" s="487"/>
      <c r="F34" s="487"/>
      <c r="G34" s="487"/>
      <c r="H34" s="487"/>
      <c r="I34" s="487"/>
      <c r="J34" s="487"/>
    </row>
    <row r="35" spans="1:10" ht="15">
      <c r="A35" s="487" t="s">
        <v>69</v>
      </c>
      <c r="B35" s="487"/>
      <c r="C35" s="487"/>
      <c r="D35" s="487"/>
      <c r="E35" s="487"/>
      <c r="F35" s="487"/>
      <c r="G35" s="487"/>
      <c r="H35" s="487"/>
      <c r="I35" s="487"/>
      <c r="J35" s="487"/>
    </row>
    <row r="36" spans="1:10" ht="15">
      <c r="A36" s="487" t="s">
        <v>70</v>
      </c>
      <c r="B36" s="487"/>
      <c r="C36" s="487"/>
      <c r="D36" s="487"/>
      <c r="E36" s="487"/>
      <c r="F36" s="487"/>
      <c r="G36" s="487"/>
      <c r="H36" s="487"/>
      <c r="I36" s="487"/>
      <c r="J36" s="487"/>
    </row>
    <row r="37" spans="1:10" ht="15">
      <c r="A37" s="487" t="s">
        <v>71</v>
      </c>
      <c r="B37" s="487"/>
      <c r="C37" s="487"/>
      <c r="D37" s="487"/>
      <c r="E37" s="487"/>
      <c r="F37" s="487"/>
      <c r="G37" s="487"/>
      <c r="H37" s="487"/>
      <c r="I37" s="487"/>
      <c r="J37" s="487"/>
    </row>
    <row r="38" spans="1:10" ht="15">
      <c r="A38" s="486" t="s">
        <v>72</v>
      </c>
      <c r="B38" s="486"/>
      <c r="C38" s="486"/>
      <c r="D38" s="486"/>
      <c r="E38" s="486"/>
      <c r="F38" s="486"/>
      <c r="G38" s="486"/>
      <c r="H38" s="486"/>
      <c r="I38" s="486"/>
      <c r="J38" s="486"/>
    </row>
    <row r="40" spans="2:6" ht="15">
      <c r="B40" s="485" t="s">
        <v>123</v>
      </c>
      <c r="C40" s="485"/>
      <c r="D40" s="485"/>
      <c r="E40" s="485"/>
      <c r="F40" s="485"/>
    </row>
  </sheetData>
  <sheetProtection/>
  <mergeCells count="24">
    <mergeCell ref="I1:J1"/>
    <mergeCell ref="A7:J7"/>
    <mergeCell ref="A5:J5"/>
    <mergeCell ref="A6:J6"/>
    <mergeCell ref="A2:B2"/>
    <mergeCell ref="A3:B3"/>
    <mergeCell ref="D2:J2"/>
    <mergeCell ref="D3:J3"/>
    <mergeCell ref="B40:F40"/>
    <mergeCell ref="A38:J38"/>
    <mergeCell ref="A37:J37"/>
    <mergeCell ref="A32:B32"/>
    <mergeCell ref="B9:B11"/>
    <mergeCell ref="A36:J36"/>
    <mergeCell ref="A33:J33"/>
    <mergeCell ref="A34:J34"/>
    <mergeCell ref="A35:J35"/>
    <mergeCell ref="A9:A11"/>
    <mergeCell ref="C9:F9"/>
    <mergeCell ref="G9:J9"/>
    <mergeCell ref="C10:C11"/>
    <mergeCell ref="D10:E10"/>
    <mergeCell ref="G10:G11"/>
    <mergeCell ref="H10:I10"/>
  </mergeCells>
  <printOptions/>
  <pageMargins left="0.39" right="0.2" top="0.67"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G24"/>
  <sheetViews>
    <sheetView zoomScale="115" zoomScaleNormal="115" zoomScalePageLayoutView="0" workbookViewId="0" topLeftCell="A1">
      <selection activeCell="AI5" sqref="AI5"/>
    </sheetView>
  </sheetViews>
  <sheetFormatPr defaultColWidth="9.140625" defaultRowHeight="15"/>
  <cols>
    <col min="1" max="1" width="3.57421875" style="0" customWidth="1"/>
    <col min="2" max="2" width="27.28125" style="0" customWidth="1"/>
    <col min="3" max="3" width="4.7109375" style="0" customWidth="1"/>
    <col min="4" max="4" width="7.57421875" style="0" customWidth="1"/>
    <col min="5" max="5" width="4.57421875" style="0" customWidth="1"/>
    <col min="6" max="6" width="11.28125" style="0" customWidth="1"/>
    <col min="7" max="7" width="17.421875" style="0" customWidth="1"/>
    <col min="8" max="8" width="4.57421875" style="0" customWidth="1"/>
    <col min="9" max="9" width="4.7109375" style="0" customWidth="1"/>
    <col min="10" max="21" width="2.28125" style="0" customWidth="1"/>
    <col min="22" max="29" width="2.7109375" style="0" customWidth="1"/>
    <col min="30" max="33" width="2.28125" style="0" customWidth="1"/>
  </cols>
  <sheetData>
    <row r="1" spans="29:33" ht="15">
      <c r="AC1" s="366" t="s">
        <v>124</v>
      </c>
      <c r="AD1" s="366"/>
      <c r="AE1" s="366"/>
      <c r="AF1" s="366"/>
      <c r="AG1" s="366"/>
    </row>
    <row r="2" spans="1:33" ht="15">
      <c r="A2" s="370" t="s">
        <v>105</v>
      </c>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row>
    <row r="3" spans="1:33" ht="15">
      <c r="A3" s="366" t="s">
        <v>147</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row>
    <row r="4" spans="27:32" ht="15">
      <c r="AA4" s="381" t="s">
        <v>130</v>
      </c>
      <c r="AB4" s="381"/>
      <c r="AC4" s="381"/>
      <c r="AD4" s="381"/>
      <c r="AE4" s="381"/>
      <c r="AF4" s="381"/>
    </row>
    <row r="5" spans="1:33" s="13" customFormat="1" ht="159.75" customHeight="1">
      <c r="A5" s="367" t="s">
        <v>1</v>
      </c>
      <c r="B5" s="367" t="s">
        <v>109</v>
      </c>
      <c r="C5" s="367" t="s">
        <v>97</v>
      </c>
      <c r="D5" s="367" t="s">
        <v>96</v>
      </c>
      <c r="E5" s="367" t="s">
        <v>106</v>
      </c>
      <c r="F5" s="367" t="s">
        <v>94</v>
      </c>
      <c r="G5" s="367" t="s">
        <v>95</v>
      </c>
      <c r="H5" s="367" t="s">
        <v>98</v>
      </c>
      <c r="I5" s="367" t="s">
        <v>99</v>
      </c>
      <c r="J5" s="384" t="s">
        <v>19</v>
      </c>
      <c r="K5" s="384"/>
      <c r="L5" s="384"/>
      <c r="M5" s="384"/>
      <c r="N5" s="384"/>
      <c r="O5" s="384"/>
      <c r="P5" s="384"/>
      <c r="Q5" s="384"/>
      <c r="R5" s="384"/>
      <c r="S5" s="384"/>
      <c r="T5" s="384"/>
      <c r="U5" s="384"/>
      <c r="V5" s="372" t="s">
        <v>100</v>
      </c>
      <c r="W5" s="373"/>
      <c r="X5" s="373"/>
      <c r="Y5" s="373"/>
      <c r="Z5" s="373"/>
      <c r="AA5" s="373"/>
      <c r="AB5" s="373"/>
      <c r="AC5" s="374"/>
      <c r="AD5" s="369" t="s">
        <v>107</v>
      </c>
      <c r="AE5" s="369"/>
      <c r="AF5" s="369"/>
      <c r="AG5" s="369"/>
    </row>
    <row r="6" spans="1:33" s="13" customFormat="1" ht="8.25">
      <c r="A6" s="368"/>
      <c r="B6" s="368"/>
      <c r="C6" s="368"/>
      <c r="D6" s="368"/>
      <c r="E6" s="368"/>
      <c r="F6" s="368"/>
      <c r="G6" s="368"/>
      <c r="H6" s="368"/>
      <c r="I6" s="368"/>
      <c r="J6" s="16">
        <v>1</v>
      </c>
      <c r="K6" s="16">
        <v>2</v>
      </c>
      <c r="L6" s="16">
        <v>3</v>
      </c>
      <c r="M6" s="16">
        <v>4</v>
      </c>
      <c r="N6" s="16">
        <v>5</v>
      </c>
      <c r="O6" s="16">
        <v>6</v>
      </c>
      <c r="P6" s="16">
        <v>7</v>
      </c>
      <c r="Q6" s="16">
        <v>8</v>
      </c>
      <c r="R6" s="16">
        <v>9</v>
      </c>
      <c r="S6" s="16">
        <v>10</v>
      </c>
      <c r="T6" s="16">
        <v>11</v>
      </c>
      <c r="U6" s="16">
        <v>12</v>
      </c>
      <c r="V6" s="16">
        <v>1</v>
      </c>
      <c r="W6" s="16">
        <v>2</v>
      </c>
      <c r="X6" s="16">
        <v>3</v>
      </c>
      <c r="Y6" s="16">
        <v>4</v>
      </c>
      <c r="Z6" s="16">
        <v>5</v>
      </c>
      <c r="AA6" s="16">
        <v>6</v>
      </c>
      <c r="AB6" s="16">
        <v>7</v>
      </c>
      <c r="AC6" s="16">
        <v>8</v>
      </c>
      <c r="AD6" s="17">
        <v>1</v>
      </c>
      <c r="AE6" s="17">
        <v>2</v>
      </c>
      <c r="AF6" s="17">
        <v>3</v>
      </c>
      <c r="AG6" s="17">
        <v>4</v>
      </c>
    </row>
    <row r="7" spans="1:33" ht="15.75">
      <c r="A7" s="2"/>
      <c r="B7" s="2"/>
      <c r="C7" s="2"/>
      <c r="D7" s="2"/>
      <c r="E7" s="2"/>
      <c r="F7" s="2"/>
      <c r="G7" s="2"/>
      <c r="H7" s="2"/>
      <c r="I7" s="2"/>
      <c r="J7" s="7"/>
      <c r="K7" s="7"/>
      <c r="L7" s="7"/>
      <c r="M7" s="7"/>
      <c r="N7" s="3"/>
      <c r="O7" s="3"/>
      <c r="P7" s="8"/>
      <c r="Q7" s="4"/>
      <c r="R7" s="4"/>
      <c r="S7" s="4"/>
      <c r="T7" s="5"/>
      <c r="U7" s="5"/>
      <c r="V7" s="2"/>
      <c r="W7" s="2"/>
      <c r="X7" s="2"/>
      <c r="Y7" s="2"/>
      <c r="Z7" s="2"/>
      <c r="AA7" s="2"/>
      <c r="AB7" s="2"/>
      <c r="AC7" s="2"/>
      <c r="AD7" s="2"/>
      <c r="AE7" s="2"/>
      <c r="AF7" s="2"/>
      <c r="AG7" s="2"/>
    </row>
    <row r="8" spans="1:33" ht="15.75">
      <c r="A8" s="2"/>
      <c r="B8" s="2"/>
      <c r="C8" s="2"/>
      <c r="D8" s="2"/>
      <c r="E8" s="2"/>
      <c r="F8" s="2"/>
      <c r="G8" s="2"/>
      <c r="H8" s="2"/>
      <c r="I8" s="2"/>
      <c r="J8" s="7"/>
      <c r="K8" s="7"/>
      <c r="L8" s="7"/>
      <c r="M8" s="7"/>
      <c r="N8" s="3"/>
      <c r="O8" s="3"/>
      <c r="P8" s="8"/>
      <c r="Q8" s="4"/>
      <c r="R8" s="4"/>
      <c r="S8" s="4"/>
      <c r="T8" s="5"/>
      <c r="U8" s="5"/>
      <c r="V8" s="2"/>
      <c r="W8" s="2"/>
      <c r="X8" s="2"/>
      <c r="Y8" s="2"/>
      <c r="Z8" s="2"/>
      <c r="AA8" s="2"/>
      <c r="AB8" s="2"/>
      <c r="AC8" s="2"/>
      <c r="AD8" s="2"/>
      <c r="AE8" s="2"/>
      <c r="AF8" s="2"/>
      <c r="AG8" s="2"/>
    </row>
    <row r="9" spans="1:33" ht="15.75">
      <c r="A9" s="2"/>
      <c r="B9" s="2"/>
      <c r="C9" s="2"/>
      <c r="D9" s="2"/>
      <c r="E9" s="2"/>
      <c r="F9" s="2"/>
      <c r="G9" s="2"/>
      <c r="H9" s="2"/>
      <c r="I9" s="2"/>
      <c r="J9" s="7"/>
      <c r="K9" s="7"/>
      <c r="L9" s="7"/>
      <c r="M9" s="7"/>
      <c r="N9" s="3"/>
      <c r="O9" s="3"/>
      <c r="P9" s="8"/>
      <c r="Q9" s="4"/>
      <c r="R9" s="4"/>
      <c r="S9" s="4"/>
      <c r="T9" s="5"/>
      <c r="U9" s="5"/>
      <c r="V9" s="2"/>
      <c r="W9" s="2"/>
      <c r="X9" s="2"/>
      <c r="Y9" s="2"/>
      <c r="Z9" s="2"/>
      <c r="AA9" s="2"/>
      <c r="AB9" s="2"/>
      <c r="AC9" s="2"/>
      <c r="AD9" s="2"/>
      <c r="AE9" s="2"/>
      <c r="AF9" s="2"/>
      <c r="AG9" s="2"/>
    </row>
    <row r="10" spans="1:33" ht="15.75">
      <c r="A10" s="2"/>
      <c r="B10" s="2"/>
      <c r="C10" s="2"/>
      <c r="D10" s="2"/>
      <c r="E10" s="2"/>
      <c r="F10" s="2"/>
      <c r="G10" s="2"/>
      <c r="H10" s="2"/>
      <c r="I10" s="2"/>
      <c r="J10" s="7"/>
      <c r="K10" s="7"/>
      <c r="L10" s="7"/>
      <c r="M10" s="7"/>
      <c r="N10" s="3"/>
      <c r="O10" s="3"/>
      <c r="P10" s="8"/>
      <c r="Q10" s="4"/>
      <c r="R10" s="4"/>
      <c r="S10" s="4"/>
      <c r="T10" s="5"/>
      <c r="U10" s="5"/>
      <c r="V10" s="2"/>
      <c r="W10" s="2"/>
      <c r="X10" s="2"/>
      <c r="Y10" s="2"/>
      <c r="Z10" s="2"/>
      <c r="AA10" s="2"/>
      <c r="AB10" s="2"/>
      <c r="AC10" s="2"/>
      <c r="AD10" s="2"/>
      <c r="AE10" s="2"/>
      <c r="AF10" s="2"/>
      <c r="AG10" s="2"/>
    </row>
    <row r="11" spans="1:33" ht="15.75">
      <c r="A11" s="2"/>
      <c r="B11" s="2"/>
      <c r="C11" s="2"/>
      <c r="D11" s="2"/>
      <c r="E11" s="2"/>
      <c r="F11" s="2"/>
      <c r="G11" s="2"/>
      <c r="H11" s="2"/>
      <c r="I11" s="2"/>
      <c r="J11" s="7"/>
      <c r="K11" s="7"/>
      <c r="L11" s="7"/>
      <c r="M11" s="7"/>
      <c r="N11" s="3"/>
      <c r="O11" s="3"/>
      <c r="P11" s="8"/>
      <c r="Q11" s="4"/>
      <c r="R11" s="4"/>
      <c r="S11" s="4"/>
      <c r="T11" s="5"/>
      <c r="U11" s="5"/>
      <c r="V11" s="2"/>
      <c r="W11" s="2"/>
      <c r="X11" s="2"/>
      <c r="Y11" s="2"/>
      <c r="Z11" s="2"/>
      <c r="AA11" s="2"/>
      <c r="AB11" s="2"/>
      <c r="AC11" s="2"/>
      <c r="AD11" s="2"/>
      <c r="AE11" s="2"/>
      <c r="AF11" s="2"/>
      <c r="AG11" s="2"/>
    </row>
    <row r="12" spans="1:33" ht="15.75">
      <c r="A12" s="2"/>
      <c r="B12" s="2"/>
      <c r="C12" s="2"/>
      <c r="D12" s="2"/>
      <c r="E12" s="2"/>
      <c r="F12" s="2"/>
      <c r="G12" s="2"/>
      <c r="H12" s="2"/>
      <c r="I12" s="2"/>
      <c r="J12" s="7"/>
      <c r="K12" s="7"/>
      <c r="L12" s="7"/>
      <c r="M12" s="7"/>
      <c r="N12" s="3"/>
      <c r="O12" s="3"/>
      <c r="P12" s="8"/>
      <c r="Q12" s="4"/>
      <c r="R12" s="4"/>
      <c r="S12" s="4"/>
      <c r="T12" s="5"/>
      <c r="U12" s="5"/>
      <c r="V12" s="2"/>
      <c r="W12" s="2"/>
      <c r="X12" s="2"/>
      <c r="Y12" s="2"/>
      <c r="Z12" s="2"/>
      <c r="AA12" s="2"/>
      <c r="AB12" s="2"/>
      <c r="AC12" s="2"/>
      <c r="AD12" s="2"/>
      <c r="AE12" s="2"/>
      <c r="AF12" s="2"/>
      <c r="AG12" s="2"/>
    </row>
    <row r="13" spans="1:33" ht="15.75">
      <c r="A13" s="375" t="s">
        <v>66</v>
      </c>
      <c r="B13" s="376"/>
      <c r="C13" s="2"/>
      <c r="D13" s="2"/>
      <c r="E13" s="2"/>
      <c r="F13" s="2"/>
      <c r="G13" s="2"/>
      <c r="H13" s="2"/>
      <c r="I13" s="2"/>
      <c r="J13" s="7"/>
      <c r="K13" s="7"/>
      <c r="L13" s="7"/>
      <c r="M13" s="7"/>
      <c r="N13" s="3"/>
      <c r="O13" s="3"/>
      <c r="P13" s="8"/>
      <c r="Q13" s="4"/>
      <c r="R13" s="4"/>
      <c r="S13" s="4"/>
      <c r="T13" s="5"/>
      <c r="U13" s="5"/>
      <c r="V13" s="2"/>
      <c r="W13" s="2"/>
      <c r="X13" s="2"/>
      <c r="Y13" s="2"/>
      <c r="Z13" s="2"/>
      <c r="AA13" s="2"/>
      <c r="AB13" s="2"/>
      <c r="AC13" s="2"/>
      <c r="AD13" s="2"/>
      <c r="AE13" s="2"/>
      <c r="AF13" s="2"/>
      <c r="AG13" s="2"/>
    </row>
    <row r="14" ht="15">
      <c r="B14" s="10" t="s">
        <v>110</v>
      </c>
    </row>
    <row r="15" spans="1:8" ht="15">
      <c r="A15" s="11" t="s">
        <v>108</v>
      </c>
      <c r="B15" s="382" t="s">
        <v>111</v>
      </c>
      <c r="C15" s="382"/>
      <c r="D15" s="382"/>
      <c r="E15" s="382"/>
      <c r="F15" s="382"/>
      <c r="G15" s="382"/>
      <c r="H15" s="382"/>
    </row>
    <row r="16" spans="2:7" ht="15">
      <c r="B16" s="9"/>
      <c r="C16" s="9"/>
      <c r="D16" s="9"/>
      <c r="E16" s="9"/>
      <c r="F16" s="9"/>
      <c r="G16" s="9"/>
    </row>
    <row r="17" ht="57.75" customHeight="1"/>
    <row r="19" spans="1:7" ht="15">
      <c r="A19" t="s">
        <v>108</v>
      </c>
      <c r="B19" s="382" t="s">
        <v>112</v>
      </c>
      <c r="C19" s="382"/>
      <c r="D19" s="382"/>
      <c r="E19" s="382"/>
      <c r="F19" s="382"/>
      <c r="G19" s="382"/>
    </row>
    <row r="20" spans="2:3" ht="15">
      <c r="B20" s="371"/>
      <c r="C20" s="371"/>
    </row>
    <row r="21" spans="2:3" ht="15">
      <c r="B21" s="371"/>
      <c r="C21" s="371"/>
    </row>
    <row r="24" spans="1:7" ht="15">
      <c r="A24" t="s">
        <v>108</v>
      </c>
      <c r="B24" s="383" t="s">
        <v>122</v>
      </c>
      <c r="C24" s="383"/>
      <c r="D24" s="383"/>
      <c r="E24" s="383"/>
      <c r="F24" s="383"/>
      <c r="G24" s="383"/>
    </row>
  </sheetData>
  <sheetProtection/>
  <mergeCells count="22">
    <mergeCell ref="A13:B13"/>
    <mergeCell ref="B19:G19"/>
    <mergeCell ref="A5:A6"/>
    <mergeCell ref="AA4:AF4"/>
    <mergeCell ref="E5:E6"/>
    <mergeCell ref="D5:D6"/>
    <mergeCell ref="B24:G24"/>
    <mergeCell ref="B20:C20"/>
    <mergeCell ref="B21:C21"/>
    <mergeCell ref="J5:U5"/>
    <mergeCell ref="C5:C6"/>
    <mergeCell ref="B5:B6"/>
    <mergeCell ref="V5:AC5"/>
    <mergeCell ref="F5:F6"/>
    <mergeCell ref="B15:H15"/>
    <mergeCell ref="G5:G6"/>
    <mergeCell ref="AC1:AG1"/>
    <mergeCell ref="I5:I6"/>
    <mergeCell ref="H5:H6"/>
    <mergeCell ref="AD5:AG5"/>
    <mergeCell ref="A2:AG2"/>
    <mergeCell ref="A3:AG3"/>
  </mergeCells>
  <printOptions/>
  <pageMargins left="0.24" right="0.16" top="0.21" bottom="0.29" header="0.2" footer="0.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D29"/>
  <sheetViews>
    <sheetView zoomScalePageLayoutView="0" workbookViewId="0" topLeftCell="A1">
      <selection activeCell="B23" sqref="B23"/>
    </sheetView>
  </sheetViews>
  <sheetFormatPr defaultColWidth="9.140625" defaultRowHeight="15"/>
  <cols>
    <col min="1" max="1" width="5.28125" style="0" customWidth="1"/>
    <col min="2" max="2" width="41.7109375" style="0" customWidth="1"/>
    <col min="3" max="3" width="19.28125" style="0" customWidth="1"/>
    <col min="4" max="4" width="13.28125" style="0" customWidth="1"/>
  </cols>
  <sheetData>
    <row r="1" spans="3:4" ht="15">
      <c r="C1" s="366" t="s">
        <v>145</v>
      </c>
      <c r="D1" s="366"/>
    </row>
    <row r="2" spans="1:4" ht="15">
      <c r="A2" s="370" t="s">
        <v>75</v>
      </c>
      <c r="B2" s="370"/>
      <c r="C2" s="370"/>
      <c r="D2" s="370"/>
    </row>
    <row r="3" spans="1:4" ht="16.5">
      <c r="A3" s="388" t="s">
        <v>128</v>
      </c>
      <c r="B3" s="388"/>
      <c r="C3" s="388"/>
      <c r="D3" s="388"/>
    </row>
    <row r="4" spans="1:4" ht="15">
      <c r="A4" s="366" t="s">
        <v>146</v>
      </c>
      <c r="B4" s="366"/>
      <c r="C4" s="366"/>
      <c r="D4" s="366"/>
    </row>
    <row r="6" spans="1:4" ht="30.75" customHeight="1">
      <c r="A6" s="25" t="s">
        <v>1</v>
      </c>
      <c r="B6" s="23" t="s">
        <v>131</v>
      </c>
      <c r="C6" s="23" t="s">
        <v>94</v>
      </c>
      <c r="D6" s="23" t="s">
        <v>139</v>
      </c>
    </row>
    <row r="7" spans="1:4" ht="15">
      <c r="A7" s="19" t="s">
        <v>8</v>
      </c>
      <c r="B7" s="26" t="s">
        <v>132</v>
      </c>
      <c r="C7" s="2"/>
      <c r="D7" s="2"/>
    </row>
    <row r="8" spans="1:4" s="30" customFormat="1" ht="15">
      <c r="A8" s="27" t="s">
        <v>10</v>
      </c>
      <c r="B8" s="34" t="s">
        <v>142</v>
      </c>
      <c r="C8" s="29"/>
      <c r="D8" s="29"/>
    </row>
    <row r="9" spans="1:4" ht="15">
      <c r="A9" s="21">
        <v>1</v>
      </c>
      <c r="B9" s="22" t="s">
        <v>133</v>
      </c>
      <c r="C9" s="2"/>
      <c r="D9" s="2"/>
    </row>
    <row r="10" spans="1:4" ht="15">
      <c r="A10" s="21"/>
      <c r="B10" s="22" t="s">
        <v>134</v>
      </c>
      <c r="C10" s="2"/>
      <c r="D10" s="2"/>
    </row>
    <row r="11" spans="1:4" ht="15">
      <c r="A11" s="21"/>
      <c r="B11" s="22" t="s">
        <v>12</v>
      </c>
      <c r="C11" s="2"/>
      <c r="D11" s="2"/>
    </row>
    <row r="12" spans="1:4" ht="15">
      <c r="A12" s="21">
        <v>2</v>
      </c>
      <c r="B12" s="22" t="s">
        <v>137</v>
      </c>
      <c r="C12" s="2"/>
      <c r="D12" s="2"/>
    </row>
    <row r="13" spans="1:4" ht="15">
      <c r="A13" s="21"/>
      <c r="B13" s="22" t="s">
        <v>138</v>
      </c>
      <c r="C13" s="2"/>
      <c r="D13" s="2"/>
    </row>
    <row r="14" spans="1:4" ht="15">
      <c r="A14" s="21"/>
      <c r="B14" s="22" t="s">
        <v>74</v>
      </c>
      <c r="C14" s="2"/>
      <c r="D14" s="2"/>
    </row>
    <row r="15" spans="1:4" ht="15">
      <c r="A15" s="19" t="s">
        <v>13</v>
      </c>
      <c r="B15" s="20" t="s">
        <v>142</v>
      </c>
      <c r="C15" s="2"/>
      <c r="D15" s="2"/>
    </row>
    <row r="16" spans="1:4" ht="15">
      <c r="A16" s="1"/>
      <c r="B16" s="1" t="s">
        <v>74</v>
      </c>
      <c r="C16" s="2"/>
      <c r="D16" s="2"/>
    </row>
    <row r="17" spans="1:4" ht="17.25" customHeight="1">
      <c r="A17" s="19" t="s">
        <v>9</v>
      </c>
      <c r="B17" s="20" t="s">
        <v>135</v>
      </c>
      <c r="C17" s="2"/>
      <c r="D17" s="2"/>
    </row>
    <row r="18" spans="1:4" s="30" customFormat="1" ht="17.25" customHeight="1">
      <c r="A18" s="27" t="s">
        <v>10</v>
      </c>
      <c r="B18" s="28" t="s">
        <v>143</v>
      </c>
      <c r="C18" s="29"/>
      <c r="D18" s="29"/>
    </row>
    <row r="19" spans="1:4" ht="15">
      <c r="A19" s="21">
        <v>1</v>
      </c>
      <c r="B19" s="22" t="s">
        <v>133</v>
      </c>
      <c r="C19" s="2"/>
      <c r="D19" s="2"/>
    </row>
    <row r="20" spans="1:4" ht="15">
      <c r="A20" s="21"/>
      <c r="B20" s="22" t="s">
        <v>134</v>
      </c>
      <c r="C20" s="2"/>
      <c r="D20" s="2"/>
    </row>
    <row r="21" spans="1:4" ht="15">
      <c r="A21" s="21"/>
      <c r="B21" s="22" t="s">
        <v>74</v>
      </c>
      <c r="C21" s="2"/>
      <c r="D21" s="2"/>
    </row>
    <row r="22" spans="1:4" ht="15">
      <c r="A22" s="21">
        <v>2</v>
      </c>
      <c r="B22" s="22" t="s">
        <v>140</v>
      </c>
      <c r="C22" s="2"/>
      <c r="D22" s="2"/>
    </row>
    <row r="23" spans="1:4" ht="15">
      <c r="A23" s="21"/>
      <c r="B23" s="22" t="s">
        <v>141</v>
      </c>
      <c r="C23" s="2"/>
      <c r="D23" s="2"/>
    </row>
    <row r="24" spans="1:4" ht="15">
      <c r="A24" s="21"/>
      <c r="B24" s="1" t="s">
        <v>136</v>
      </c>
      <c r="C24" s="2"/>
      <c r="D24" s="2"/>
    </row>
    <row r="25" spans="1:4" s="14" customFormat="1" ht="15">
      <c r="A25" s="31" t="s">
        <v>13</v>
      </c>
      <c r="B25" s="32" t="s">
        <v>143</v>
      </c>
      <c r="C25" s="33"/>
      <c r="D25" s="33"/>
    </row>
    <row r="26" spans="1:4" ht="15">
      <c r="A26" s="24"/>
      <c r="B26" s="1" t="s">
        <v>74</v>
      </c>
      <c r="C26" s="2"/>
      <c r="D26" s="2"/>
    </row>
    <row r="27" spans="1:4" ht="14.25" customHeight="1">
      <c r="A27" s="385" t="s">
        <v>144</v>
      </c>
      <c r="B27" s="386"/>
      <c r="C27" s="386"/>
      <c r="D27" s="387"/>
    </row>
    <row r="29" ht="15">
      <c r="B29" s="18"/>
    </row>
  </sheetData>
  <sheetProtection/>
  <mergeCells count="5">
    <mergeCell ref="C1:D1"/>
    <mergeCell ref="A27:D27"/>
    <mergeCell ref="A3:D3"/>
    <mergeCell ref="A2:D2"/>
    <mergeCell ref="A4:D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41"/>
  <sheetViews>
    <sheetView zoomScalePageLayoutView="0" workbookViewId="0" topLeftCell="A1">
      <selection activeCell="J4" sqref="J4"/>
    </sheetView>
  </sheetViews>
  <sheetFormatPr defaultColWidth="9.140625" defaultRowHeight="15"/>
  <cols>
    <col min="1" max="1" width="5.28125" style="148" customWidth="1"/>
    <col min="2" max="2" width="22.00390625" style="148" customWidth="1"/>
    <col min="3" max="3" width="11.28125" style="148" customWidth="1"/>
    <col min="4" max="4" width="10.57421875" style="148" customWidth="1"/>
    <col min="5" max="6" width="10.140625" style="148" customWidth="1"/>
    <col min="7" max="7" width="7.421875" style="148" customWidth="1"/>
    <col min="8" max="8" width="8.421875" style="148" customWidth="1"/>
    <col min="9" max="9" width="13.140625" style="148" hidden="1" customWidth="1"/>
    <col min="10" max="16384" width="9.140625" style="148" customWidth="1"/>
  </cols>
  <sheetData>
    <row r="1" spans="7:8" ht="15">
      <c r="G1" s="398" t="s">
        <v>222</v>
      </c>
      <c r="H1" s="398"/>
    </row>
    <row r="2" spans="1:9" s="158" customFormat="1" ht="16.5">
      <c r="A2" s="388" t="s">
        <v>169</v>
      </c>
      <c r="B2" s="388"/>
      <c r="C2" s="388" t="s">
        <v>185</v>
      </c>
      <c r="D2" s="388"/>
      <c r="E2" s="388"/>
      <c r="F2" s="388"/>
      <c r="G2" s="388"/>
      <c r="H2" s="388"/>
      <c r="I2" s="140"/>
    </row>
    <row r="3" spans="1:9" s="158" customFormat="1" ht="16.5" customHeight="1">
      <c r="A3" s="388" t="s">
        <v>170</v>
      </c>
      <c r="B3" s="388"/>
      <c r="C3" s="397" t="s">
        <v>171</v>
      </c>
      <c r="D3" s="397"/>
      <c r="E3" s="397"/>
      <c r="F3" s="397"/>
      <c r="G3" s="397"/>
      <c r="H3" s="397"/>
      <c r="I3" s="159"/>
    </row>
    <row r="4" spans="1:2" ht="15">
      <c r="A4" s="142"/>
      <c r="B4" s="142"/>
    </row>
    <row r="5" ht="15">
      <c r="I5" s="160"/>
    </row>
    <row r="6" spans="1:9" ht="15">
      <c r="A6" s="393" t="s">
        <v>75</v>
      </c>
      <c r="B6" s="393"/>
      <c r="C6" s="393"/>
      <c r="D6" s="393"/>
      <c r="E6" s="393"/>
      <c r="F6" s="393"/>
      <c r="G6" s="393"/>
      <c r="H6" s="393"/>
      <c r="I6" s="142"/>
    </row>
    <row r="7" spans="1:9" ht="15.75">
      <c r="A7" s="394" t="s">
        <v>0</v>
      </c>
      <c r="B7" s="394"/>
      <c r="C7" s="394"/>
      <c r="D7" s="394"/>
      <c r="E7" s="394"/>
      <c r="F7" s="394"/>
      <c r="G7" s="394"/>
      <c r="H7" s="394"/>
      <c r="I7" s="144"/>
    </row>
    <row r="8" spans="1:9" ht="15.75">
      <c r="A8" s="394" t="s">
        <v>178</v>
      </c>
      <c r="B8" s="394"/>
      <c r="C8" s="394"/>
      <c r="D8" s="394"/>
      <c r="E8" s="394"/>
      <c r="F8" s="394"/>
      <c r="G8" s="394"/>
      <c r="H8" s="394"/>
      <c r="I8" s="144"/>
    </row>
    <row r="9" spans="1:9" ht="15.75">
      <c r="A9" s="395" t="s">
        <v>228</v>
      </c>
      <c r="B9" s="395"/>
      <c r="C9" s="395"/>
      <c r="D9" s="395"/>
      <c r="E9" s="395"/>
      <c r="F9" s="395"/>
      <c r="G9" s="395"/>
      <c r="H9" s="395"/>
      <c r="I9" s="144"/>
    </row>
    <row r="11" spans="1:9" ht="26.25" customHeight="1">
      <c r="A11" s="390" t="s">
        <v>168</v>
      </c>
      <c r="B11" s="389" t="s">
        <v>2</v>
      </c>
      <c r="C11" s="389" t="s">
        <v>230</v>
      </c>
      <c r="D11" s="389"/>
      <c r="E11" s="399" t="s">
        <v>220</v>
      </c>
      <c r="F11" s="400"/>
      <c r="G11" s="400"/>
      <c r="H11" s="401"/>
      <c r="I11" s="161"/>
    </row>
    <row r="12" spans="1:9" ht="33.75" customHeight="1">
      <c r="A12" s="391"/>
      <c r="B12" s="389"/>
      <c r="C12" s="389"/>
      <c r="D12" s="389"/>
      <c r="E12" s="389" t="s">
        <v>3</v>
      </c>
      <c r="F12" s="389"/>
      <c r="G12" s="389" t="s">
        <v>4</v>
      </c>
      <c r="H12" s="389"/>
      <c r="I12" s="161"/>
    </row>
    <row r="13" spans="1:9" ht="31.5" customHeight="1">
      <c r="A13" s="392"/>
      <c r="B13" s="389"/>
      <c r="C13" s="141" t="s">
        <v>5</v>
      </c>
      <c r="D13" s="141" t="s">
        <v>6</v>
      </c>
      <c r="E13" s="141" t="s">
        <v>5</v>
      </c>
      <c r="F13" s="141" t="s">
        <v>7</v>
      </c>
      <c r="G13" s="141" t="s">
        <v>5</v>
      </c>
      <c r="H13" s="141" t="s">
        <v>7</v>
      </c>
      <c r="I13" s="161"/>
    </row>
    <row r="14" spans="1:9" ht="16.5" customHeight="1">
      <c r="A14" s="141" t="s">
        <v>8</v>
      </c>
      <c r="B14" s="155" t="s">
        <v>9</v>
      </c>
      <c r="C14" s="155">
        <v>1</v>
      </c>
      <c r="D14" s="155">
        <v>2</v>
      </c>
      <c r="E14" s="155">
        <v>3</v>
      </c>
      <c r="F14" s="155">
        <v>4</v>
      </c>
      <c r="G14" s="155">
        <v>5</v>
      </c>
      <c r="H14" s="155">
        <v>6</v>
      </c>
      <c r="I14" s="162"/>
    </row>
    <row r="15" spans="1:9" s="143" customFormat="1" ht="15">
      <c r="A15" s="163" t="s">
        <v>10</v>
      </c>
      <c r="B15" s="131" t="s">
        <v>11</v>
      </c>
      <c r="C15" s="164">
        <f>SUM(C16:C23)</f>
        <v>20728</v>
      </c>
      <c r="D15" s="164">
        <f>SUM(D16:D23)</f>
        <v>83009</v>
      </c>
      <c r="E15" s="164">
        <f>SUM(E16:E23)</f>
        <v>884</v>
      </c>
      <c r="F15" s="165">
        <f>E15/C15*100</f>
        <v>4.264762639907372</v>
      </c>
      <c r="G15" s="164">
        <f>SUM(G16:G23)</f>
        <v>1460</v>
      </c>
      <c r="H15" s="165">
        <f>G15/C15*100</f>
        <v>7.0436125048243925</v>
      </c>
      <c r="I15" s="166"/>
    </row>
    <row r="16" spans="1:10" ht="15.75">
      <c r="A16" s="167">
        <v>1</v>
      </c>
      <c r="B16" s="132" t="s">
        <v>153</v>
      </c>
      <c r="C16" s="168">
        <v>5584</v>
      </c>
      <c r="D16" s="168">
        <v>25725</v>
      </c>
      <c r="E16" s="168">
        <v>353</v>
      </c>
      <c r="F16" s="169">
        <f>E16/C16*100</f>
        <v>6.32163323782235</v>
      </c>
      <c r="G16" s="168">
        <v>622</v>
      </c>
      <c r="H16" s="169">
        <f aca="true" t="shared" si="0" ref="H16:H31">G16/C16*100</f>
        <v>11.138968481375358</v>
      </c>
      <c r="I16" s="170"/>
      <c r="J16" s="171"/>
    </row>
    <row r="17" spans="1:10" ht="15.75">
      <c r="A17" s="167">
        <v>2</v>
      </c>
      <c r="B17" s="132" t="s">
        <v>154</v>
      </c>
      <c r="C17" s="168">
        <v>1216</v>
      </c>
      <c r="D17" s="168">
        <v>4606</v>
      </c>
      <c r="E17" s="168">
        <v>45</v>
      </c>
      <c r="F17" s="169">
        <f aca="true" t="shared" si="1" ref="F17:F23">E17/C17*100</f>
        <v>3.7006578947368416</v>
      </c>
      <c r="G17" s="168">
        <v>71</v>
      </c>
      <c r="H17" s="169">
        <f t="shared" si="0"/>
        <v>5.838815789473684</v>
      </c>
      <c r="I17" s="170" t="s">
        <v>183</v>
      </c>
      <c r="J17" s="171"/>
    </row>
    <row r="18" spans="1:10" ht="15.75">
      <c r="A18" s="167">
        <v>3</v>
      </c>
      <c r="B18" s="132" t="s">
        <v>155</v>
      </c>
      <c r="C18" s="168">
        <v>2217</v>
      </c>
      <c r="D18" s="168">
        <v>9625</v>
      </c>
      <c r="E18" s="168">
        <v>89</v>
      </c>
      <c r="F18" s="169">
        <f t="shared" si="1"/>
        <v>4.014433919711322</v>
      </c>
      <c r="G18" s="168">
        <v>171</v>
      </c>
      <c r="H18" s="169">
        <f t="shared" si="0"/>
        <v>7.7131258457374825</v>
      </c>
      <c r="I18" s="170" t="s">
        <v>183</v>
      </c>
      <c r="J18" s="171"/>
    </row>
    <row r="19" spans="1:10" ht="15.75">
      <c r="A19" s="167">
        <v>4</v>
      </c>
      <c r="B19" s="132" t="s">
        <v>156</v>
      </c>
      <c r="C19" s="168">
        <v>2705</v>
      </c>
      <c r="D19" s="168">
        <v>10791</v>
      </c>
      <c r="E19" s="168">
        <v>94</v>
      </c>
      <c r="F19" s="169">
        <f t="shared" si="1"/>
        <v>3.475046210720887</v>
      </c>
      <c r="G19" s="168">
        <v>119</v>
      </c>
      <c r="H19" s="169">
        <f t="shared" si="0"/>
        <v>4.399260628465805</v>
      </c>
      <c r="I19" s="170" t="s">
        <v>183</v>
      </c>
      <c r="J19" s="171"/>
    </row>
    <row r="20" spans="1:10" ht="15.75">
      <c r="A20" s="167">
        <v>5</v>
      </c>
      <c r="B20" s="132" t="s">
        <v>157</v>
      </c>
      <c r="C20" s="168">
        <v>2779</v>
      </c>
      <c r="D20" s="168">
        <v>7439</v>
      </c>
      <c r="E20" s="168">
        <v>61</v>
      </c>
      <c r="F20" s="169">
        <f t="shared" si="1"/>
        <v>2.195034184958618</v>
      </c>
      <c r="G20" s="168">
        <v>166</v>
      </c>
      <c r="H20" s="169">
        <f t="shared" si="0"/>
        <v>5.973371716444764</v>
      </c>
      <c r="I20" s="170" t="s">
        <v>182</v>
      </c>
      <c r="J20" s="171"/>
    </row>
    <row r="21" spans="1:10" ht="15.75">
      <c r="A21" s="167">
        <v>6</v>
      </c>
      <c r="B21" s="132" t="s">
        <v>158</v>
      </c>
      <c r="C21" s="168">
        <v>1436</v>
      </c>
      <c r="D21" s="168">
        <v>5408</v>
      </c>
      <c r="E21" s="168">
        <v>63</v>
      </c>
      <c r="F21" s="169">
        <f t="shared" si="1"/>
        <v>4.387186629526462</v>
      </c>
      <c r="G21" s="168">
        <v>78</v>
      </c>
      <c r="H21" s="169">
        <f t="shared" si="0"/>
        <v>5.43175487465181</v>
      </c>
      <c r="I21" s="170" t="s">
        <v>181</v>
      </c>
      <c r="J21" s="171"/>
    </row>
    <row r="22" spans="1:10" ht="15.75">
      <c r="A22" s="167">
        <v>7</v>
      </c>
      <c r="B22" s="132" t="s">
        <v>159</v>
      </c>
      <c r="C22" s="168">
        <v>2558</v>
      </c>
      <c r="D22" s="168">
        <v>9659</v>
      </c>
      <c r="E22" s="168">
        <v>65</v>
      </c>
      <c r="F22" s="169">
        <f t="shared" si="1"/>
        <v>2.541047693510555</v>
      </c>
      <c r="G22" s="168">
        <v>73</v>
      </c>
      <c r="H22" s="169">
        <f t="shared" si="0"/>
        <v>2.8537920250195468</v>
      </c>
      <c r="I22" s="170" t="s">
        <v>183</v>
      </c>
      <c r="J22" s="171"/>
    </row>
    <row r="23" spans="1:10" ht="15.75">
      <c r="A23" s="167">
        <v>8</v>
      </c>
      <c r="B23" s="132" t="s">
        <v>160</v>
      </c>
      <c r="C23" s="168">
        <v>2233</v>
      </c>
      <c r="D23" s="168">
        <v>9756</v>
      </c>
      <c r="E23" s="168">
        <v>114</v>
      </c>
      <c r="F23" s="169">
        <f t="shared" si="1"/>
        <v>5.105239587998208</v>
      </c>
      <c r="G23" s="168">
        <v>160</v>
      </c>
      <c r="H23" s="169">
        <f t="shared" si="0"/>
        <v>7.165248544558889</v>
      </c>
      <c r="I23" s="170" t="s">
        <v>183</v>
      </c>
      <c r="J23" s="171"/>
    </row>
    <row r="24" spans="1:9" s="143" customFormat="1" ht="15">
      <c r="A24" s="163" t="s">
        <v>13</v>
      </c>
      <c r="B24" s="131" t="s">
        <v>14</v>
      </c>
      <c r="C24" s="164">
        <f>SUM(C25:C31)</f>
        <v>19708</v>
      </c>
      <c r="D24" s="164">
        <f>SUM(D25:D31)</f>
        <v>77456</v>
      </c>
      <c r="E24" s="164">
        <f>SUM(E25:E31)</f>
        <v>820</v>
      </c>
      <c r="F24" s="165">
        <f>E24/C24*100</f>
        <v>4.160746904810229</v>
      </c>
      <c r="G24" s="164">
        <f>SUM(G25:G31)</f>
        <v>1248</v>
      </c>
      <c r="H24" s="165">
        <f>G24/C24*100</f>
        <v>6.33245382585752</v>
      </c>
      <c r="I24" s="166"/>
    </row>
    <row r="25" spans="1:10" ht="15.75">
      <c r="A25" s="167">
        <v>9</v>
      </c>
      <c r="B25" s="132" t="s">
        <v>161</v>
      </c>
      <c r="C25" s="168">
        <v>1587</v>
      </c>
      <c r="D25" s="168">
        <v>6592</v>
      </c>
      <c r="E25" s="168">
        <v>95</v>
      </c>
      <c r="F25" s="169">
        <f>E25/C25*100</f>
        <v>5.986137366099559</v>
      </c>
      <c r="G25" s="168">
        <v>138</v>
      </c>
      <c r="H25" s="169">
        <f t="shared" si="0"/>
        <v>8.695652173913043</v>
      </c>
      <c r="I25" s="170"/>
      <c r="J25" s="171"/>
    </row>
    <row r="26" spans="1:10" ht="15.75">
      <c r="A26" s="167">
        <v>10</v>
      </c>
      <c r="B26" s="132" t="s">
        <v>152</v>
      </c>
      <c r="C26" s="168">
        <v>3623</v>
      </c>
      <c r="D26" s="168">
        <v>14826</v>
      </c>
      <c r="E26" s="168">
        <v>119</v>
      </c>
      <c r="F26" s="169">
        <f aca="true" t="shared" si="2" ref="F26:F31">E26/C26*100</f>
        <v>3.2845707976814795</v>
      </c>
      <c r="G26" s="168">
        <v>185</v>
      </c>
      <c r="H26" s="169">
        <f t="shared" si="0"/>
        <v>5.106265525807342</v>
      </c>
      <c r="I26" s="172" t="s">
        <v>181</v>
      </c>
      <c r="J26" s="171"/>
    </row>
    <row r="27" spans="1:10" ht="15.75">
      <c r="A27" s="46">
        <v>11</v>
      </c>
      <c r="B27" s="47" t="s">
        <v>162</v>
      </c>
      <c r="C27" s="48">
        <v>3713</v>
      </c>
      <c r="D27" s="48">
        <v>14460</v>
      </c>
      <c r="E27" s="48">
        <v>241</v>
      </c>
      <c r="F27" s="276">
        <f t="shared" si="2"/>
        <v>6.490708322111501</v>
      </c>
      <c r="G27" s="48">
        <v>130</v>
      </c>
      <c r="H27" s="276">
        <f t="shared" si="0"/>
        <v>3.501211957985457</v>
      </c>
      <c r="I27" s="170"/>
      <c r="J27" s="171"/>
    </row>
    <row r="28" spans="1:10" ht="15.75">
      <c r="A28" s="46">
        <v>12</v>
      </c>
      <c r="B28" s="49" t="s">
        <v>163</v>
      </c>
      <c r="C28" s="48">
        <v>2986</v>
      </c>
      <c r="D28" s="48">
        <v>12486</v>
      </c>
      <c r="E28" s="48">
        <v>86</v>
      </c>
      <c r="F28" s="276">
        <f t="shared" si="2"/>
        <v>2.8801071667782985</v>
      </c>
      <c r="G28" s="48">
        <v>99</v>
      </c>
      <c r="H28" s="276">
        <f t="shared" si="0"/>
        <v>3.3154722036168787</v>
      </c>
      <c r="I28" s="170"/>
      <c r="J28" s="171"/>
    </row>
    <row r="29" spans="1:10" ht="15.75">
      <c r="A29" s="46">
        <v>13</v>
      </c>
      <c r="B29" s="47" t="s">
        <v>164</v>
      </c>
      <c r="C29" s="48">
        <v>1992</v>
      </c>
      <c r="D29" s="48">
        <v>7384</v>
      </c>
      <c r="E29" s="48">
        <v>82</v>
      </c>
      <c r="F29" s="276">
        <f t="shared" si="2"/>
        <v>4.116465863453815</v>
      </c>
      <c r="G29" s="48">
        <v>109</v>
      </c>
      <c r="H29" s="276">
        <f t="shared" si="0"/>
        <v>5.471887550200803</v>
      </c>
      <c r="I29" s="170" t="s">
        <v>181</v>
      </c>
      <c r="J29" s="171"/>
    </row>
    <row r="30" spans="1:10" ht="15.75">
      <c r="A30" s="46">
        <v>14</v>
      </c>
      <c r="B30" s="47" t="s">
        <v>165</v>
      </c>
      <c r="C30" s="48">
        <v>2946</v>
      </c>
      <c r="D30" s="48">
        <v>10614</v>
      </c>
      <c r="E30" s="48">
        <v>111</v>
      </c>
      <c r="F30" s="276">
        <f t="shared" si="2"/>
        <v>3.7678207739307537</v>
      </c>
      <c r="G30" s="48">
        <v>267</v>
      </c>
      <c r="H30" s="276">
        <f t="shared" si="0"/>
        <v>9.063136456211812</v>
      </c>
      <c r="I30" s="170"/>
      <c r="J30" s="171"/>
    </row>
    <row r="31" spans="1:16" ht="15">
      <c r="A31" s="167">
        <v>15</v>
      </c>
      <c r="B31" s="174" t="s">
        <v>166</v>
      </c>
      <c r="C31" s="168">
        <v>2861</v>
      </c>
      <c r="D31" s="168">
        <v>11094</v>
      </c>
      <c r="E31" s="168">
        <v>86</v>
      </c>
      <c r="F31" s="169">
        <f t="shared" si="2"/>
        <v>3.005941978329256</v>
      </c>
      <c r="G31" s="168">
        <v>320</v>
      </c>
      <c r="H31" s="169">
        <f t="shared" si="0"/>
        <v>11.184900384480951</v>
      </c>
      <c r="I31" s="170" t="s">
        <v>183</v>
      </c>
      <c r="J31" s="171"/>
      <c r="M31" s="171">
        <f>C15+C24</f>
        <v>40436</v>
      </c>
      <c r="N31" s="171">
        <f>D15+D24</f>
        <v>160465</v>
      </c>
      <c r="O31" s="171">
        <f>E15+E24</f>
        <v>1704</v>
      </c>
      <c r="P31" s="171">
        <f>G15+G24</f>
        <v>2708</v>
      </c>
    </row>
    <row r="32" spans="1:9" s="143" customFormat="1" ht="14.25">
      <c r="A32" s="120" t="s">
        <v>17</v>
      </c>
      <c r="B32" s="121" t="s">
        <v>167</v>
      </c>
      <c r="C32" s="164">
        <f>C15+C24</f>
        <v>40436</v>
      </c>
      <c r="D32" s="164">
        <f>D15+D24</f>
        <v>160465</v>
      </c>
      <c r="E32" s="164">
        <f>E15+E24</f>
        <v>1704</v>
      </c>
      <c r="F32" s="165">
        <f>E32/C32*100</f>
        <v>4.21406667326145</v>
      </c>
      <c r="G32" s="164">
        <f>G15+G24</f>
        <v>2708</v>
      </c>
      <c r="H32" s="165">
        <f>G32/C32*100</f>
        <v>6.697002670887328</v>
      </c>
      <c r="I32" s="166"/>
    </row>
    <row r="33" spans="5:9" ht="12" customHeight="1" hidden="1">
      <c r="E33" s="175"/>
      <c r="F33" s="175"/>
      <c r="G33" s="175"/>
      <c r="H33" s="175"/>
      <c r="I33" s="175"/>
    </row>
    <row r="34" spans="5:9" ht="15" hidden="1">
      <c r="E34" s="396" t="s">
        <v>179</v>
      </c>
      <c r="F34" s="396"/>
      <c r="G34" s="396"/>
      <c r="H34" s="396"/>
      <c r="I34" s="176"/>
    </row>
    <row r="35" spans="1:9" ht="16.5" hidden="1">
      <c r="A35" s="402" t="s">
        <v>175</v>
      </c>
      <c r="B35" s="402"/>
      <c r="E35" s="388" t="s">
        <v>172</v>
      </c>
      <c r="F35" s="388"/>
      <c r="G35" s="388"/>
      <c r="H35" s="388"/>
      <c r="I35" s="140"/>
    </row>
    <row r="36" spans="1:9" ht="16.5" hidden="1">
      <c r="A36" s="402" t="s">
        <v>176</v>
      </c>
      <c r="B36" s="402"/>
      <c r="E36" s="388" t="s">
        <v>173</v>
      </c>
      <c r="F36" s="388"/>
      <c r="G36" s="388"/>
      <c r="H36" s="388"/>
      <c r="I36" s="140"/>
    </row>
    <row r="37" spans="1:9" ht="16.5" hidden="1">
      <c r="A37" s="177"/>
      <c r="B37" s="177"/>
      <c r="E37" s="178"/>
      <c r="F37" s="178"/>
      <c r="G37" s="178"/>
      <c r="H37" s="178"/>
      <c r="I37" s="178"/>
    </row>
    <row r="38" spans="1:9" ht="16.5" hidden="1">
      <c r="A38" s="177"/>
      <c r="B38" s="177"/>
      <c r="E38" s="178"/>
      <c r="F38" s="178"/>
      <c r="G38" s="178"/>
      <c r="H38" s="178"/>
      <c r="I38" s="178"/>
    </row>
    <row r="39" spans="1:9" ht="16.5" hidden="1">
      <c r="A39" s="177"/>
      <c r="B39" s="177"/>
      <c r="E39" s="178"/>
      <c r="F39" s="178"/>
      <c r="G39" s="178"/>
      <c r="H39" s="178"/>
      <c r="I39" s="178"/>
    </row>
    <row r="40" spans="1:9" ht="16.5" hidden="1">
      <c r="A40" s="179"/>
      <c r="B40" s="179"/>
      <c r="E40" s="178"/>
      <c r="F40" s="178"/>
      <c r="G40" s="178"/>
      <c r="H40" s="178"/>
      <c r="I40" s="178"/>
    </row>
    <row r="41" spans="1:9" ht="16.5" hidden="1">
      <c r="A41" s="403" t="s">
        <v>177</v>
      </c>
      <c r="B41" s="403"/>
      <c r="E41" s="388" t="s">
        <v>174</v>
      </c>
      <c r="F41" s="388"/>
      <c r="G41" s="388"/>
      <c r="H41" s="388"/>
      <c r="I41" s="140"/>
    </row>
  </sheetData>
  <sheetProtection/>
  <mergeCells count="22">
    <mergeCell ref="E35:H35"/>
    <mergeCell ref="E36:H36"/>
    <mergeCell ref="E41:H41"/>
    <mergeCell ref="A35:B35"/>
    <mergeCell ref="A41:B41"/>
    <mergeCell ref="A36:B36"/>
    <mergeCell ref="E34:H34"/>
    <mergeCell ref="A2:B2"/>
    <mergeCell ref="A3:B3"/>
    <mergeCell ref="C2:H2"/>
    <mergeCell ref="C3:H3"/>
    <mergeCell ref="G1:H1"/>
    <mergeCell ref="B11:B13"/>
    <mergeCell ref="C11:D12"/>
    <mergeCell ref="E11:H11"/>
    <mergeCell ref="E12:F12"/>
    <mergeCell ref="G12:H12"/>
    <mergeCell ref="A11:A13"/>
    <mergeCell ref="A6:H6"/>
    <mergeCell ref="A7:H7"/>
    <mergeCell ref="A8:H8"/>
    <mergeCell ref="A9:H9"/>
  </mergeCells>
  <printOptions/>
  <pageMargins left="0.5" right="0.3" top="0.4" bottom="0.4" header="0.3" footer="0.3"/>
  <pageSetup horizontalDpi="600" verticalDpi="600" orientation="portrait" paperSize="9" r:id="rId2"/>
  <ignoredErrors>
    <ignoredError sqref="F15 F24 F32" 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O49"/>
  <sheetViews>
    <sheetView zoomScalePageLayoutView="0" workbookViewId="0" topLeftCell="A37">
      <selection activeCell="M48" sqref="M48"/>
    </sheetView>
  </sheetViews>
  <sheetFormatPr defaultColWidth="9.140625" defaultRowHeight="15"/>
  <cols>
    <col min="1" max="1" width="4.8515625" style="147" customWidth="1"/>
    <col min="2" max="2" width="19.421875" style="147" customWidth="1"/>
    <col min="3" max="3" width="10.7109375" style="147" customWidth="1"/>
    <col min="4" max="4" width="10.28125" style="147" customWidth="1"/>
    <col min="5" max="5" width="8.421875" style="147" customWidth="1"/>
    <col min="6" max="6" width="9.57421875" style="147" customWidth="1"/>
    <col min="7" max="7" width="12.140625" style="147" customWidth="1"/>
    <col min="8" max="9" width="9.140625" style="147" customWidth="1"/>
    <col min="10" max="11" width="9.57421875" style="147" customWidth="1"/>
    <col min="12" max="12" width="11.8515625" style="147" customWidth="1"/>
    <col min="13" max="16384" width="9.140625" style="147" customWidth="1"/>
  </cols>
  <sheetData>
    <row r="1" spans="11:12" s="197" customFormat="1" ht="15">
      <c r="K1" s="410" t="s">
        <v>126</v>
      </c>
      <c r="L1" s="410"/>
    </row>
    <row r="2" spans="1:11" s="143" customFormat="1" ht="15" customHeight="1">
      <c r="A2" s="393" t="s">
        <v>169</v>
      </c>
      <c r="B2" s="393"/>
      <c r="G2" s="393" t="s">
        <v>186</v>
      </c>
      <c r="H2" s="393"/>
      <c r="I2" s="393"/>
      <c r="J2" s="393"/>
      <c r="K2" s="393"/>
    </row>
    <row r="3" spans="1:12" s="143" customFormat="1" ht="15.75">
      <c r="A3" s="393" t="s">
        <v>170</v>
      </c>
      <c r="B3" s="393"/>
      <c r="G3" s="394" t="s">
        <v>171</v>
      </c>
      <c r="H3" s="394"/>
      <c r="I3" s="394"/>
      <c r="J3" s="394"/>
      <c r="K3" s="394"/>
      <c r="L3" s="142"/>
    </row>
    <row r="4" spans="1:2" ht="15">
      <c r="A4" s="181"/>
      <c r="B4" s="181"/>
    </row>
    <row r="5" spans="1:12" ht="18">
      <c r="A5" s="411" t="s">
        <v>151</v>
      </c>
      <c r="B5" s="411"/>
      <c r="C5" s="411"/>
      <c r="D5" s="411"/>
      <c r="E5" s="411"/>
      <c r="F5" s="411"/>
      <c r="G5" s="411"/>
      <c r="H5" s="411"/>
      <c r="I5" s="411"/>
      <c r="J5" s="411"/>
      <c r="K5" s="411"/>
      <c r="L5" s="411"/>
    </row>
    <row r="6" spans="1:12" ht="16.5">
      <c r="A6" s="388" t="s">
        <v>189</v>
      </c>
      <c r="B6" s="388"/>
      <c r="C6" s="388"/>
      <c r="D6" s="388"/>
      <c r="E6" s="388"/>
      <c r="F6" s="388"/>
      <c r="G6" s="388"/>
      <c r="H6" s="388"/>
      <c r="I6" s="388"/>
      <c r="J6" s="388"/>
      <c r="K6" s="388"/>
      <c r="L6" s="388"/>
    </row>
    <row r="7" spans="1:12" ht="15">
      <c r="A7" s="398" t="str">
        <f>PL1!A9</f>
        <v>(Kèm theo Công văn số:             /UBND ngày      /5/2022 của UBND thị xã Đức Phổ)</v>
      </c>
      <c r="B7" s="398"/>
      <c r="C7" s="398"/>
      <c r="D7" s="398"/>
      <c r="E7" s="398"/>
      <c r="F7" s="398"/>
      <c r="G7" s="398"/>
      <c r="H7" s="398"/>
      <c r="I7" s="398"/>
      <c r="J7" s="398"/>
      <c r="K7" s="398"/>
      <c r="L7" s="398"/>
    </row>
    <row r="9" spans="1:12" s="149" customFormat="1" ht="19.5" customHeight="1">
      <c r="A9" s="409" t="s">
        <v>1</v>
      </c>
      <c r="B9" s="409" t="s">
        <v>2</v>
      </c>
      <c r="C9" s="409" t="s">
        <v>190</v>
      </c>
      <c r="D9" s="409" t="s">
        <v>231</v>
      </c>
      <c r="E9" s="409" t="s">
        <v>191</v>
      </c>
      <c r="F9" s="409"/>
      <c r="G9" s="409"/>
      <c r="H9" s="409" t="s">
        <v>192</v>
      </c>
      <c r="I9" s="409"/>
      <c r="J9" s="409"/>
      <c r="K9" s="409"/>
      <c r="L9" s="409" t="s">
        <v>232</v>
      </c>
    </row>
    <row r="10" spans="1:12" s="149" customFormat="1" ht="12.75">
      <c r="A10" s="409"/>
      <c r="B10" s="409"/>
      <c r="C10" s="409"/>
      <c r="D10" s="409"/>
      <c r="E10" s="409" t="s">
        <v>193</v>
      </c>
      <c r="F10" s="409"/>
      <c r="G10" s="409" t="s">
        <v>194</v>
      </c>
      <c r="H10" s="409" t="s">
        <v>195</v>
      </c>
      <c r="I10" s="409" t="s">
        <v>196</v>
      </c>
      <c r="J10" s="409"/>
      <c r="K10" s="409" t="s">
        <v>197</v>
      </c>
      <c r="L10" s="409"/>
    </row>
    <row r="11" spans="1:12" s="149" customFormat="1" ht="45" customHeight="1">
      <c r="A11" s="409"/>
      <c r="B11" s="409"/>
      <c r="C11" s="409"/>
      <c r="D11" s="409"/>
      <c r="E11" s="409"/>
      <c r="F11" s="409"/>
      <c r="G11" s="409"/>
      <c r="H11" s="409"/>
      <c r="I11" s="409"/>
      <c r="J11" s="409"/>
      <c r="K11" s="409"/>
      <c r="L11" s="409"/>
    </row>
    <row r="12" spans="1:15" s="149" customFormat="1" ht="54.75" customHeight="1">
      <c r="A12" s="409"/>
      <c r="B12" s="409"/>
      <c r="C12" s="409"/>
      <c r="D12" s="409"/>
      <c r="E12" s="155" t="s">
        <v>198</v>
      </c>
      <c r="F12" s="155" t="s">
        <v>199</v>
      </c>
      <c r="G12" s="409"/>
      <c r="H12" s="409"/>
      <c r="I12" s="155" t="s">
        <v>200</v>
      </c>
      <c r="J12" s="155" t="s">
        <v>201</v>
      </c>
      <c r="K12" s="409"/>
      <c r="L12" s="409"/>
      <c r="O12" s="150"/>
    </row>
    <row r="13" spans="1:12" ht="15">
      <c r="A13" s="182"/>
      <c r="B13" s="182"/>
      <c r="C13" s="183"/>
      <c r="D13" s="128">
        <v>1</v>
      </c>
      <c r="E13" s="128">
        <v>2</v>
      </c>
      <c r="F13" s="128">
        <v>3</v>
      </c>
      <c r="G13" s="128">
        <v>4</v>
      </c>
      <c r="H13" s="128">
        <v>5</v>
      </c>
      <c r="I13" s="128">
        <v>6</v>
      </c>
      <c r="J13" s="128">
        <v>7</v>
      </c>
      <c r="K13" s="128">
        <v>8</v>
      </c>
      <c r="L13" s="128">
        <v>9</v>
      </c>
    </row>
    <row r="14" spans="1:12" s="10" customFormat="1" ht="16.5" customHeight="1">
      <c r="A14" s="406" t="s">
        <v>10</v>
      </c>
      <c r="B14" s="407" t="s">
        <v>11</v>
      </c>
      <c r="C14" s="184" t="s">
        <v>16</v>
      </c>
      <c r="D14" s="124">
        <f>D16+D18+D20+D22+D24+D26+D28+D30</f>
        <v>883</v>
      </c>
      <c r="E14" s="124">
        <f aca="true" t="shared" si="0" ref="E14:L14">E16+E18+E20+E22+E24+E26+E28+E30</f>
        <v>0</v>
      </c>
      <c r="F14" s="124">
        <f t="shared" si="0"/>
        <v>0</v>
      </c>
      <c r="G14" s="124">
        <f t="shared" si="0"/>
        <v>3</v>
      </c>
      <c r="H14" s="124">
        <f t="shared" si="0"/>
        <v>1</v>
      </c>
      <c r="I14" s="124">
        <f t="shared" si="0"/>
        <v>0</v>
      </c>
      <c r="J14" s="124">
        <f t="shared" si="0"/>
        <v>3</v>
      </c>
      <c r="K14" s="124">
        <f t="shared" si="0"/>
        <v>0</v>
      </c>
      <c r="L14" s="124">
        <f t="shared" si="0"/>
        <v>884</v>
      </c>
    </row>
    <row r="15" spans="1:12" s="10" customFormat="1" ht="16.5" customHeight="1">
      <c r="A15" s="406"/>
      <c r="B15" s="407"/>
      <c r="C15" s="184" t="s">
        <v>6</v>
      </c>
      <c r="D15" s="124">
        <f>D17+D19+D21+D23+D25+D27+D29+D31</f>
        <v>2146</v>
      </c>
      <c r="E15" s="124">
        <f aca="true" t="shared" si="1" ref="E15:L15">E17+E19+E21+E23+E25+E27+E29+E31</f>
        <v>0</v>
      </c>
      <c r="F15" s="124">
        <f t="shared" si="1"/>
        <v>0</v>
      </c>
      <c r="G15" s="124">
        <f t="shared" si="1"/>
        <v>3</v>
      </c>
      <c r="H15" s="124">
        <f t="shared" si="1"/>
        <v>4</v>
      </c>
      <c r="I15" s="124">
        <f t="shared" si="1"/>
        <v>0</v>
      </c>
      <c r="J15" s="124">
        <f t="shared" si="1"/>
        <v>10</v>
      </c>
      <c r="K15" s="124">
        <f t="shared" si="1"/>
        <v>0</v>
      </c>
      <c r="L15" s="124">
        <f t="shared" si="1"/>
        <v>2157</v>
      </c>
    </row>
    <row r="16" spans="1:12" ht="16.5" customHeight="1">
      <c r="A16" s="404">
        <v>1</v>
      </c>
      <c r="B16" s="405" t="s">
        <v>153</v>
      </c>
      <c r="C16" s="185" t="s">
        <v>16</v>
      </c>
      <c r="D16" s="186">
        <v>353</v>
      </c>
      <c r="E16" s="186">
        <v>0</v>
      </c>
      <c r="F16" s="186">
        <v>0</v>
      </c>
      <c r="G16" s="186">
        <v>0</v>
      </c>
      <c r="H16" s="186">
        <v>0</v>
      </c>
      <c r="I16" s="186">
        <v>0</v>
      </c>
      <c r="J16" s="186">
        <v>0</v>
      </c>
      <c r="K16" s="186">
        <v>0</v>
      </c>
      <c r="L16" s="186">
        <f>D16-E16-F16-G16+H16+I16+J16+K16</f>
        <v>353</v>
      </c>
    </row>
    <row r="17" spans="1:12" ht="16.5" customHeight="1">
      <c r="A17" s="404"/>
      <c r="B17" s="405"/>
      <c r="C17" s="185" t="s">
        <v>6</v>
      </c>
      <c r="D17" s="186">
        <v>935</v>
      </c>
      <c r="E17" s="186">
        <v>0</v>
      </c>
      <c r="F17" s="186">
        <v>0</v>
      </c>
      <c r="G17" s="186">
        <v>0</v>
      </c>
      <c r="H17" s="186">
        <v>0</v>
      </c>
      <c r="I17" s="186">
        <v>0</v>
      </c>
      <c r="J17" s="186">
        <v>0</v>
      </c>
      <c r="K17" s="186">
        <v>0</v>
      </c>
      <c r="L17" s="186">
        <f aca="true" t="shared" si="2" ref="L17:L46">D17-E17-F17-G17+H17+I17+J17+K17</f>
        <v>935</v>
      </c>
    </row>
    <row r="18" spans="1:12" ht="16.5" customHeight="1">
      <c r="A18" s="404">
        <v>2</v>
      </c>
      <c r="B18" s="405" t="s">
        <v>154</v>
      </c>
      <c r="C18" s="185" t="s">
        <v>16</v>
      </c>
      <c r="D18" s="186">
        <v>45</v>
      </c>
      <c r="E18" s="186">
        <v>0</v>
      </c>
      <c r="F18" s="186">
        <v>0</v>
      </c>
      <c r="G18" s="186">
        <v>1</v>
      </c>
      <c r="H18" s="186">
        <v>0</v>
      </c>
      <c r="I18" s="186">
        <v>0</v>
      </c>
      <c r="J18" s="186">
        <v>1</v>
      </c>
      <c r="K18" s="186">
        <v>0</v>
      </c>
      <c r="L18" s="186">
        <f t="shared" si="2"/>
        <v>45</v>
      </c>
    </row>
    <row r="19" spans="1:12" ht="16.5" customHeight="1">
      <c r="A19" s="404"/>
      <c r="B19" s="405"/>
      <c r="C19" s="185" t="s">
        <v>6</v>
      </c>
      <c r="D19" s="186">
        <v>104</v>
      </c>
      <c r="E19" s="186">
        <v>0</v>
      </c>
      <c r="F19" s="186">
        <v>0</v>
      </c>
      <c r="G19" s="186">
        <v>1</v>
      </c>
      <c r="H19" s="186">
        <v>0</v>
      </c>
      <c r="I19" s="186">
        <v>0</v>
      </c>
      <c r="J19" s="186">
        <v>2</v>
      </c>
      <c r="K19" s="186">
        <v>0</v>
      </c>
      <c r="L19" s="186">
        <f t="shared" si="2"/>
        <v>105</v>
      </c>
    </row>
    <row r="20" spans="1:12" ht="16.5" customHeight="1">
      <c r="A20" s="404">
        <v>3</v>
      </c>
      <c r="B20" s="405" t="s">
        <v>155</v>
      </c>
      <c r="C20" s="185" t="s">
        <v>16</v>
      </c>
      <c r="D20" s="186">
        <v>89</v>
      </c>
      <c r="E20" s="186">
        <v>0</v>
      </c>
      <c r="F20" s="186">
        <v>0</v>
      </c>
      <c r="G20" s="186">
        <v>0</v>
      </c>
      <c r="H20" s="186">
        <v>0</v>
      </c>
      <c r="I20" s="186">
        <v>0</v>
      </c>
      <c r="J20" s="186">
        <v>0</v>
      </c>
      <c r="K20" s="186">
        <v>0</v>
      </c>
      <c r="L20" s="186">
        <f t="shared" si="2"/>
        <v>89</v>
      </c>
    </row>
    <row r="21" spans="1:12" ht="16.5" customHeight="1">
      <c r="A21" s="404"/>
      <c r="B21" s="405"/>
      <c r="C21" s="185" t="s">
        <v>6</v>
      </c>
      <c r="D21" s="186">
        <v>210</v>
      </c>
      <c r="E21" s="186">
        <v>0</v>
      </c>
      <c r="F21" s="186">
        <v>0</v>
      </c>
      <c r="G21" s="186">
        <v>0</v>
      </c>
      <c r="H21" s="186">
        <v>0</v>
      </c>
      <c r="I21" s="186">
        <v>0</v>
      </c>
      <c r="J21" s="186">
        <v>0</v>
      </c>
      <c r="K21" s="186">
        <v>0</v>
      </c>
      <c r="L21" s="186">
        <f t="shared" si="2"/>
        <v>210</v>
      </c>
    </row>
    <row r="22" spans="1:12" ht="16.5" customHeight="1">
      <c r="A22" s="404">
        <v>4</v>
      </c>
      <c r="B22" s="405" t="s">
        <v>156</v>
      </c>
      <c r="C22" s="185" t="s">
        <v>16</v>
      </c>
      <c r="D22" s="186">
        <v>95</v>
      </c>
      <c r="E22" s="186">
        <v>0</v>
      </c>
      <c r="F22" s="186">
        <v>0</v>
      </c>
      <c r="G22" s="186">
        <v>1</v>
      </c>
      <c r="H22" s="186">
        <v>0</v>
      </c>
      <c r="I22" s="186">
        <v>0</v>
      </c>
      <c r="J22" s="186">
        <v>0</v>
      </c>
      <c r="K22" s="186">
        <v>0</v>
      </c>
      <c r="L22" s="186">
        <f t="shared" si="2"/>
        <v>94</v>
      </c>
    </row>
    <row r="23" spans="1:12" ht="16.5" customHeight="1">
      <c r="A23" s="404"/>
      <c r="B23" s="405"/>
      <c r="C23" s="185" t="s">
        <v>6</v>
      </c>
      <c r="D23" s="186">
        <v>206</v>
      </c>
      <c r="E23" s="186">
        <v>0</v>
      </c>
      <c r="F23" s="186">
        <v>0</v>
      </c>
      <c r="G23" s="186">
        <v>1</v>
      </c>
      <c r="H23" s="186">
        <v>0</v>
      </c>
      <c r="I23" s="186">
        <v>0</v>
      </c>
      <c r="J23" s="186">
        <v>0</v>
      </c>
      <c r="K23" s="186">
        <v>0</v>
      </c>
      <c r="L23" s="186">
        <f t="shared" si="2"/>
        <v>205</v>
      </c>
    </row>
    <row r="24" spans="1:12" s="188" customFormat="1" ht="16.5" customHeight="1">
      <c r="A24" s="404">
        <v>5</v>
      </c>
      <c r="B24" s="405" t="s">
        <v>157</v>
      </c>
      <c r="C24" s="185" t="s">
        <v>16</v>
      </c>
      <c r="D24" s="187">
        <v>61</v>
      </c>
      <c r="E24" s="187">
        <v>0</v>
      </c>
      <c r="F24" s="187">
        <v>0</v>
      </c>
      <c r="G24" s="187">
        <v>0</v>
      </c>
      <c r="H24" s="187">
        <v>0</v>
      </c>
      <c r="I24" s="187">
        <v>0</v>
      </c>
      <c r="J24" s="187">
        <v>0</v>
      </c>
      <c r="K24" s="187"/>
      <c r="L24" s="187">
        <f t="shared" si="2"/>
        <v>61</v>
      </c>
    </row>
    <row r="25" spans="1:12" s="188" customFormat="1" ht="16.5" customHeight="1">
      <c r="A25" s="404"/>
      <c r="B25" s="405"/>
      <c r="C25" s="185" t="s">
        <v>6</v>
      </c>
      <c r="D25" s="187">
        <v>141</v>
      </c>
      <c r="E25" s="187">
        <v>0</v>
      </c>
      <c r="F25" s="187">
        <v>0</v>
      </c>
      <c r="G25" s="187">
        <v>0</v>
      </c>
      <c r="H25" s="187">
        <v>0</v>
      </c>
      <c r="I25" s="187">
        <v>0</v>
      </c>
      <c r="J25" s="187">
        <v>0</v>
      </c>
      <c r="K25" s="187">
        <v>0</v>
      </c>
      <c r="L25" s="187">
        <f t="shared" si="2"/>
        <v>141</v>
      </c>
    </row>
    <row r="26" spans="1:12" ht="16.5" customHeight="1">
      <c r="A26" s="404">
        <v>6</v>
      </c>
      <c r="B26" s="405" t="s">
        <v>158</v>
      </c>
      <c r="C26" s="185" t="s">
        <v>16</v>
      </c>
      <c r="D26" s="186">
        <v>63</v>
      </c>
      <c r="E26" s="186">
        <v>0</v>
      </c>
      <c r="F26" s="186">
        <v>0</v>
      </c>
      <c r="G26" s="186">
        <v>0</v>
      </c>
      <c r="H26" s="186">
        <v>0</v>
      </c>
      <c r="I26" s="186">
        <v>0</v>
      </c>
      <c r="J26" s="186">
        <v>0</v>
      </c>
      <c r="K26" s="186">
        <v>0</v>
      </c>
      <c r="L26" s="186">
        <f t="shared" si="2"/>
        <v>63</v>
      </c>
    </row>
    <row r="27" spans="1:12" ht="16.5" customHeight="1">
      <c r="A27" s="404"/>
      <c r="B27" s="405"/>
      <c r="C27" s="185" t="s">
        <v>6</v>
      </c>
      <c r="D27" s="186">
        <v>152</v>
      </c>
      <c r="E27" s="186">
        <v>0</v>
      </c>
      <c r="F27" s="186">
        <v>0</v>
      </c>
      <c r="G27" s="186">
        <v>0</v>
      </c>
      <c r="H27" s="186">
        <v>0</v>
      </c>
      <c r="I27" s="186">
        <v>0</v>
      </c>
      <c r="J27" s="186">
        <v>0</v>
      </c>
      <c r="K27" s="186">
        <v>0</v>
      </c>
      <c r="L27" s="186">
        <f t="shared" si="2"/>
        <v>152</v>
      </c>
    </row>
    <row r="28" spans="1:12" ht="16.5" customHeight="1">
      <c r="A28" s="404">
        <v>7</v>
      </c>
      <c r="B28" s="405" t="s">
        <v>159</v>
      </c>
      <c r="C28" s="185" t="s">
        <v>16</v>
      </c>
      <c r="D28" s="189">
        <v>66</v>
      </c>
      <c r="E28" s="186">
        <v>0</v>
      </c>
      <c r="F28" s="186">
        <v>0</v>
      </c>
      <c r="G28" s="190">
        <v>1</v>
      </c>
      <c r="H28" s="186">
        <v>0</v>
      </c>
      <c r="I28" s="186">
        <v>0</v>
      </c>
      <c r="J28" s="186">
        <v>0</v>
      </c>
      <c r="K28" s="186">
        <v>0</v>
      </c>
      <c r="L28" s="186">
        <f t="shared" si="2"/>
        <v>65</v>
      </c>
    </row>
    <row r="29" spans="1:12" ht="16.5" customHeight="1">
      <c r="A29" s="404"/>
      <c r="B29" s="405"/>
      <c r="C29" s="185" t="s">
        <v>6</v>
      </c>
      <c r="D29" s="189">
        <v>140</v>
      </c>
      <c r="E29" s="186">
        <v>0</v>
      </c>
      <c r="F29" s="186">
        <v>0</v>
      </c>
      <c r="G29" s="191">
        <v>1</v>
      </c>
      <c r="H29" s="186">
        <v>0</v>
      </c>
      <c r="I29" s="186">
        <v>0</v>
      </c>
      <c r="J29" s="186">
        <v>0</v>
      </c>
      <c r="K29" s="186">
        <v>0</v>
      </c>
      <c r="L29" s="186">
        <f t="shared" si="2"/>
        <v>139</v>
      </c>
    </row>
    <row r="30" spans="1:12" ht="16.5" customHeight="1">
      <c r="A30" s="404">
        <v>8</v>
      </c>
      <c r="B30" s="405" t="s">
        <v>160</v>
      </c>
      <c r="C30" s="185" t="s">
        <v>16</v>
      </c>
      <c r="D30" s="186">
        <v>111</v>
      </c>
      <c r="E30" s="186">
        <v>0</v>
      </c>
      <c r="F30" s="186">
        <v>0</v>
      </c>
      <c r="G30" s="186">
        <v>0</v>
      </c>
      <c r="H30" s="186">
        <v>1</v>
      </c>
      <c r="I30" s="186">
        <v>0</v>
      </c>
      <c r="J30" s="192">
        <v>2</v>
      </c>
      <c r="K30" s="186">
        <v>0</v>
      </c>
      <c r="L30" s="186">
        <f t="shared" si="2"/>
        <v>114</v>
      </c>
    </row>
    <row r="31" spans="1:12" ht="16.5" customHeight="1">
      <c r="A31" s="404"/>
      <c r="B31" s="405"/>
      <c r="C31" s="185" t="s">
        <v>6</v>
      </c>
      <c r="D31" s="186">
        <v>258</v>
      </c>
      <c r="E31" s="186">
        <v>0</v>
      </c>
      <c r="F31" s="186">
        <v>0</v>
      </c>
      <c r="G31" s="186">
        <v>0</v>
      </c>
      <c r="H31" s="186">
        <v>4</v>
      </c>
      <c r="I31" s="186">
        <v>0</v>
      </c>
      <c r="J31" s="186">
        <v>8</v>
      </c>
      <c r="K31" s="186">
        <v>0</v>
      </c>
      <c r="L31" s="186">
        <f t="shared" si="2"/>
        <v>270</v>
      </c>
    </row>
    <row r="32" spans="1:12" s="10" customFormat="1" ht="16.5" customHeight="1">
      <c r="A32" s="406" t="s">
        <v>13</v>
      </c>
      <c r="B32" s="407" t="s">
        <v>14</v>
      </c>
      <c r="C32" s="184" t="s">
        <v>16</v>
      </c>
      <c r="D32" s="124">
        <f>D34+D36+D38+D40+D42+D44+D46</f>
        <v>817</v>
      </c>
      <c r="E32" s="124">
        <f aca="true" t="shared" si="3" ref="E32:L32">E34+E36+E38+E40+E42+E44+E46</f>
        <v>0</v>
      </c>
      <c r="F32" s="124">
        <f t="shared" si="3"/>
        <v>0</v>
      </c>
      <c r="G32" s="124">
        <f>G34+G36+G38+G40+G42+G44+G46</f>
        <v>5</v>
      </c>
      <c r="H32" s="124">
        <f t="shared" si="3"/>
        <v>3</v>
      </c>
      <c r="I32" s="124">
        <f t="shared" si="3"/>
        <v>0</v>
      </c>
      <c r="J32" s="124">
        <f t="shared" si="3"/>
        <v>2</v>
      </c>
      <c r="K32" s="124">
        <f t="shared" si="3"/>
        <v>3</v>
      </c>
      <c r="L32" s="124">
        <f t="shared" si="3"/>
        <v>820</v>
      </c>
    </row>
    <row r="33" spans="1:12" s="10" customFormat="1" ht="16.5" customHeight="1">
      <c r="A33" s="406"/>
      <c r="B33" s="407"/>
      <c r="C33" s="184" t="s">
        <v>6</v>
      </c>
      <c r="D33" s="124">
        <f>D35+D37+D39+D41+D43+D45+D47</f>
        <v>1652</v>
      </c>
      <c r="E33" s="124">
        <f aca="true" t="shared" si="4" ref="E33:L33">E35+E37+E39+E41+E43+E45+E47</f>
        <v>0</v>
      </c>
      <c r="F33" s="124">
        <f t="shared" si="4"/>
        <v>0</v>
      </c>
      <c r="G33" s="124">
        <f>G35+G37+G39+G41+G43+G45+G47</f>
        <v>6</v>
      </c>
      <c r="H33" s="124">
        <f t="shared" si="4"/>
        <v>4</v>
      </c>
      <c r="I33" s="124">
        <f t="shared" si="4"/>
        <v>0</v>
      </c>
      <c r="J33" s="124">
        <f t="shared" si="4"/>
        <v>4</v>
      </c>
      <c r="K33" s="124">
        <f t="shared" si="4"/>
        <v>12</v>
      </c>
      <c r="L33" s="124">
        <f t="shared" si="4"/>
        <v>1667</v>
      </c>
    </row>
    <row r="34" spans="1:12" ht="16.5" customHeight="1">
      <c r="A34" s="404">
        <v>9</v>
      </c>
      <c r="B34" s="405" t="s">
        <v>161</v>
      </c>
      <c r="C34" s="185" t="s">
        <v>16</v>
      </c>
      <c r="D34" s="186">
        <v>95</v>
      </c>
      <c r="E34" s="186">
        <v>0</v>
      </c>
      <c r="F34" s="186">
        <v>0</v>
      </c>
      <c r="G34" s="186">
        <v>0</v>
      </c>
      <c r="H34" s="186">
        <v>0</v>
      </c>
      <c r="I34" s="186">
        <v>0</v>
      </c>
      <c r="J34" s="186">
        <v>0</v>
      </c>
      <c r="K34" s="186">
        <v>0</v>
      </c>
      <c r="L34" s="186">
        <f t="shared" si="2"/>
        <v>95</v>
      </c>
    </row>
    <row r="35" spans="1:12" ht="16.5" customHeight="1">
      <c r="A35" s="404"/>
      <c r="B35" s="405"/>
      <c r="C35" s="185" t="s">
        <v>6</v>
      </c>
      <c r="D35" s="186">
        <v>243</v>
      </c>
      <c r="E35" s="186">
        <v>0</v>
      </c>
      <c r="F35" s="186">
        <v>0</v>
      </c>
      <c r="G35" s="186">
        <v>0</v>
      </c>
      <c r="H35" s="186">
        <v>0</v>
      </c>
      <c r="I35" s="186">
        <v>0</v>
      </c>
      <c r="J35" s="186">
        <v>0</v>
      </c>
      <c r="K35" s="186">
        <v>0</v>
      </c>
      <c r="L35" s="186">
        <f t="shared" si="2"/>
        <v>243</v>
      </c>
    </row>
    <row r="36" spans="1:12" ht="16.5" customHeight="1">
      <c r="A36" s="404">
        <v>10</v>
      </c>
      <c r="B36" s="405" t="s">
        <v>152</v>
      </c>
      <c r="C36" s="185" t="s">
        <v>16</v>
      </c>
      <c r="D36" s="186">
        <v>119</v>
      </c>
      <c r="E36" s="186">
        <v>0</v>
      </c>
      <c r="F36" s="186">
        <v>0</v>
      </c>
      <c r="G36" s="186">
        <v>0</v>
      </c>
      <c r="H36" s="186">
        <v>0</v>
      </c>
      <c r="I36" s="186">
        <v>0</v>
      </c>
      <c r="J36" s="186">
        <v>0</v>
      </c>
      <c r="K36" s="186">
        <v>0</v>
      </c>
      <c r="L36" s="186">
        <f t="shared" si="2"/>
        <v>119</v>
      </c>
    </row>
    <row r="37" spans="1:12" ht="16.5" customHeight="1">
      <c r="A37" s="404"/>
      <c r="B37" s="405"/>
      <c r="C37" s="185" t="s">
        <v>6</v>
      </c>
      <c r="D37" s="186">
        <v>256</v>
      </c>
      <c r="E37" s="186">
        <v>0</v>
      </c>
      <c r="F37" s="186">
        <v>0</v>
      </c>
      <c r="G37" s="186">
        <v>0</v>
      </c>
      <c r="H37" s="186">
        <v>0</v>
      </c>
      <c r="I37" s="186">
        <v>0</v>
      </c>
      <c r="J37" s="186">
        <v>0</v>
      </c>
      <c r="K37" s="186">
        <v>0</v>
      </c>
      <c r="L37" s="186">
        <f t="shared" si="2"/>
        <v>256</v>
      </c>
    </row>
    <row r="38" spans="1:12" ht="16.5" customHeight="1">
      <c r="A38" s="404">
        <v>11</v>
      </c>
      <c r="B38" s="405" t="s">
        <v>162</v>
      </c>
      <c r="C38" s="185" t="s">
        <v>16</v>
      </c>
      <c r="D38" s="186">
        <v>239</v>
      </c>
      <c r="E38" s="186">
        <v>0</v>
      </c>
      <c r="F38" s="186">
        <v>0</v>
      </c>
      <c r="G38" s="186">
        <v>0</v>
      </c>
      <c r="H38" s="186">
        <v>2</v>
      </c>
      <c r="I38" s="186">
        <v>0</v>
      </c>
      <c r="J38" s="186">
        <v>0</v>
      </c>
      <c r="K38" s="186">
        <v>0</v>
      </c>
      <c r="L38" s="186">
        <f t="shared" si="2"/>
        <v>241</v>
      </c>
    </row>
    <row r="39" spans="1:12" ht="16.5" customHeight="1">
      <c r="A39" s="404"/>
      <c r="B39" s="405"/>
      <c r="C39" s="185" t="s">
        <v>6</v>
      </c>
      <c r="D39" s="186">
        <v>463</v>
      </c>
      <c r="E39" s="186">
        <v>0</v>
      </c>
      <c r="F39" s="186">
        <v>0</v>
      </c>
      <c r="G39" s="186">
        <v>0</v>
      </c>
      <c r="H39" s="186">
        <v>2</v>
      </c>
      <c r="I39" s="186">
        <v>0</v>
      </c>
      <c r="J39" s="186">
        <v>0</v>
      </c>
      <c r="K39" s="186">
        <v>0</v>
      </c>
      <c r="L39" s="186">
        <f t="shared" si="2"/>
        <v>465</v>
      </c>
    </row>
    <row r="40" spans="1:12" ht="16.5" customHeight="1">
      <c r="A40" s="404">
        <v>12</v>
      </c>
      <c r="B40" s="405" t="s">
        <v>163</v>
      </c>
      <c r="C40" s="185" t="s">
        <v>16</v>
      </c>
      <c r="D40" s="186">
        <v>87</v>
      </c>
      <c r="E40" s="186">
        <v>0</v>
      </c>
      <c r="F40" s="186">
        <v>0</v>
      </c>
      <c r="G40" s="186">
        <v>1</v>
      </c>
      <c r="H40" s="186">
        <v>0</v>
      </c>
      <c r="I40" s="186">
        <v>0</v>
      </c>
      <c r="J40" s="186">
        <v>0</v>
      </c>
      <c r="K40" s="186">
        <v>0</v>
      </c>
      <c r="L40" s="186">
        <f t="shared" si="2"/>
        <v>86</v>
      </c>
    </row>
    <row r="41" spans="1:12" ht="16.5" customHeight="1">
      <c r="A41" s="404"/>
      <c r="B41" s="405"/>
      <c r="C41" s="185" t="s">
        <v>6</v>
      </c>
      <c r="D41" s="186">
        <v>145</v>
      </c>
      <c r="E41" s="186">
        <v>0</v>
      </c>
      <c r="F41" s="186">
        <v>0</v>
      </c>
      <c r="G41" s="186">
        <v>1</v>
      </c>
      <c r="H41" s="186">
        <v>0</v>
      </c>
      <c r="I41" s="186">
        <v>0</v>
      </c>
      <c r="J41" s="186">
        <v>0</v>
      </c>
      <c r="K41" s="186">
        <v>0</v>
      </c>
      <c r="L41" s="186">
        <f t="shared" si="2"/>
        <v>144</v>
      </c>
    </row>
    <row r="42" spans="1:12" s="188" customFormat="1" ht="16.5" customHeight="1">
      <c r="A42" s="404">
        <v>13</v>
      </c>
      <c r="B42" s="405" t="s">
        <v>164</v>
      </c>
      <c r="C42" s="185" t="s">
        <v>16</v>
      </c>
      <c r="D42" s="187">
        <v>82</v>
      </c>
      <c r="E42" s="187">
        <v>0</v>
      </c>
      <c r="F42" s="187">
        <v>0</v>
      </c>
      <c r="G42" s="187">
        <v>1</v>
      </c>
      <c r="H42" s="187">
        <v>0</v>
      </c>
      <c r="I42" s="187">
        <v>0</v>
      </c>
      <c r="J42" s="187">
        <v>1</v>
      </c>
      <c r="K42" s="187">
        <v>0</v>
      </c>
      <c r="L42" s="187">
        <f t="shared" si="2"/>
        <v>82</v>
      </c>
    </row>
    <row r="43" spans="1:12" s="188" customFormat="1" ht="16.5" customHeight="1">
      <c r="A43" s="404"/>
      <c r="B43" s="405"/>
      <c r="C43" s="185" t="s">
        <v>6</v>
      </c>
      <c r="D43" s="187">
        <v>114</v>
      </c>
      <c r="E43" s="187">
        <v>0</v>
      </c>
      <c r="F43" s="187">
        <v>0</v>
      </c>
      <c r="G43" s="187">
        <v>1</v>
      </c>
      <c r="H43" s="187">
        <v>0</v>
      </c>
      <c r="I43" s="187">
        <v>0</v>
      </c>
      <c r="J43" s="187">
        <v>1</v>
      </c>
      <c r="K43" s="187">
        <v>0</v>
      </c>
      <c r="L43" s="187">
        <f t="shared" si="2"/>
        <v>114</v>
      </c>
    </row>
    <row r="44" spans="1:12" ht="16.5" customHeight="1">
      <c r="A44" s="404">
        <v>14</v>
      </c>
      <c r="B44" s="405" t="s">
        <v>165</v>
      </c>
      <c r="C44" s="185" t="s">
        <v>16</v>
      </c>
      <c r="D44" s="186">
        <v>110</v>
      </c>
      <c r="E44" s="186">
        <v>0</v>
      </c>
      <c r="F44" s="186">
        <v>0</v>
      </c>
      <c r="G44" s="186">
        <v>3</v>
      </c>
      <c r="H44" s="186">
        <v>1</v>
      </c>
      <c r="I44" s="186">
        <v>0</v>
      </c>
      <c r="J44" s="187">
        <v>0</v>
      </c>
      <c r="K44" s="186">
        <v>3</v>
      </c>
      <c r="L44" s="186">
        <f t="shared" si="2"/>
        <v>111</v>
      </c>
    </row>
    <row r="45" spans="1:12" ht="16.5" customHeight="1">
      <c r="A45" s="404"/>
      <c r="B45" s="405"/>
      <c r="C45" s="185" t="s">
        <v>6</v>
      </c>
      <c r="D45" s="186">
        <v>236</v>
      </c>
      <c r="E45" s="186">
        <v>0</v>
      </c>
      <c r="F45" s="186">
        <v>0</v>
      </c>
      <c r="G45" s="186">
        <v>4</v>
      </c>
      <c r="H45" s="186">
        <v>2</v>
      </c>
      <c r="I45" s="186">
        <v>0</v>
      </c>
      <c r="J45" s="186">
        <v>0</v>
      </c>
      <c r="K45" s="186">
        <v>12</v>
      </c>
      <c r="L45" s="186">
        <f t="shared" si="2"/>
        <v>246</v>
      </c>
    </row>
    <row r="46" spans="1:12" ht="16.5" customHeight="1">
      <c r="A46" s="404">
        <v>15</v>
      </c>
      <c r="B46" s="405" t="s">
        <v>166</v>
      </c>
      <c r="C46" s="185" t="s">
        <v>16</v>
      </c>
      <c r="D46" s="186">
        <v>85</v>
      </c>
      <c r="E46" s="186">
        <v>0</v>
      </c>
      <c r="F46" s="186">
        <v>0</v>
      </c>
      <c r="G46" s="186">
        <v>0</v>
      </c>
      <c r="H46" s="186">
        <v>0</v>
      </c>
      <c r="I46" s="186">
        <v>0</v>
      </c>
      <c r="J46" s="187">
        <v>1</v>
      </c>
      <c r="K46" s="186">
        <v>0</v>
      </c>
      <c r="L46" s="186">
        <f t="shared" si="2"/>
        <v>86</v>
      </c>
    </row>
    <row r="47" spans="1:12" ht="16.5" customHeight="1">
      <c r="A47" s="404"/>
      <c r="B47" s="405"/>
      <c r="C47" s="185" t="s">
        <v>6</v>
      </c>
      <c r="D47" s="186">
        <v>195</v>
      </c>
      <c r="E47" s="186">
        <v>0</v>
      </c>
      <c r="F47" s="186">
        <v>0</v>
      </c>
      <c r="G47" s="186">
        <v>0</v>
      </c>
      <c r="H47" s="186">
        <v>0</v>
      </c>
      <c r="I47" s="186">
        <v>0</v>
      </c>
      <c r="J47" s="186">
        <v>3</v>
      </c>
      <c r="K47" s="186">
        <v>0</v>
      </c>
      <c r="L47" s="186">
        <v>199</v>
      </c>
    </row>
    <row r="48" spans="1:12" s="10" customFormat="1" ht="16.5" customHeight="1">
      <c r="A48" s="406" t="s">
        <v>20</v>
      </c>
      <c r="B48" s="408" t="s">
        <v>15</v>
      </c>
      <c r="C48" s="184" t="s">
        <v>16</v>
      </c>
      <c r="D48" s="124">
        <f>D14+D32</f>
        <v>1700</v>
      </c>
      <c r="E48" s="124">
        <f aca="true" t="shared" si="5" ref="E48:L48">E14+E32</f>
        <v>0</v>
      </c>
      <c r="F48" s="124">
        <f t="shared" si="5"/>
        <v>0</v>
      </c>
      <c r="G48" s="124">
        <f t="shared" si="5"/>
        <v>8</v>
      </c>
      <c r="H48" s="124">
        <f t="shared" si="5"/>
        <v>4</v>
      </c>
      <c r="I48" s="124">
        <f t="shared" si="5"/>
        <v>0</v>
      </c>
      <c r="J48" s="124">
        <f t="shared" si="5"/>
        <v>5</v>
      </c>
      <c r="K48" s="124">
        <f t="shared" si="5"/>
        <v>3</v>
      </c>
      <c r="L48" s="124">
        <f t="shared" si="5"/>
        <v>1704</v>
      </c>
    </row>
    <row r="49" spans="1:12" s="10" customFormat="1" ht="16.5" customHeight="1">
      <c r="A49" s="406"/>
      <c r="B49" s="408"/>
      <c r="C49" s="184" t="s">
        <v>6</v>
      </c>
      <c r="D49" s="124">
        <f>D15+D33</f>
        <v>3798</v>
      </c>
      <c r="E49" s="124">
        <f aca="true" t="shared" si="6" ref="E49:L49">E15+E33</f>
        <v>0</v>
      </c>
      <c r="F49" s="124">
        <f t="shared" si="6"/>
        <v>0</v>
      </c>
      <c r="G49" s="124">
        <f t="shared" si="6"/>
        <v>9</v>
      </c>
      <c r="H49" s="124">
        <f t="shared" si="6"/>
        <v>8</v>
      </c>
      <c r="I49" s="124">
        <f t="shared" si="6"/>
        <v>0</v>
      </c>
      <c r="J49" s="124">
        <f t="shared" si="6"/>
        <v>14</v>
      </c>
      <c r="K49" s="124">
        <f t="shared" si="6"/>
        <v>12</v>
      </c>
      <c r="L49" s="124">
        <f t="shared" si="6"/>
        <v>3824</v>
      </c>
    </row>
  </sheetData>
  <sheetProtection/>
  <mergeCells count="56">
    <mergeCell ref="A28:A29"/>
    <mergeCell ref="B28:B29"/>
    <mergeCell ref="A22:A23"/>
    <mergeCell ref="B22:B23"/>
    <mergeCell ref="A24:A25"/>
    <mergeCell ref="B24:B25"/>
    <mergeCell ref="A26:A27"/>
    <mergeCell ref="B26:B27"/>
    <mergeCell ref="A18:A19"/>
    <mergeCell ref="B16:B17"/>
    <mergeCell ref="A5:L5"/>
    <mergeCell ref="A6:L6"/>
    <mergeCell ref="A7:L7"/>
    <mergeCell ref="B14:B15"/>
    <mergeCell ref="A16:A17"/>
    <mergeCell ref="A14:A15"/>
    <mergeCell ref="B9:B12"/>
    <mergeCell ref="C9:C12"/>
    <mergeCell ref="B18:B19"/>
    <mergeCell ref="K1:L1"/>
    <mergeCell ref="H9:K9"/>
    <mergeCell ref="L9:L12"/>
    <mergeCell ref="G10:G12"/>
    <mergeCell ref="H10:H12"/>
    <mergeCell ref="I10:J11"/>
    <mergeCell ref="K10:K12"/>
    <mergeCell ref="G2:K2"/>
    <mergeCell ref="G3:K3"/>
    <mergeCell ref="A36:A37"/>
    <mergeCell ref="B36:B37"/>
    <mergeCell ref="D9:D12"/>
    <mergeCell ref="E9:G9"/>
    <mergeCell ref="E10:F11"/>
    <mergeCell ref="A30:A31"/>
    <mergeCell ref="B30:B31"/>
    <mergeCell ref="A20:A21"/>
    <mergeCell ref="B20:B21"/>
    <mergeCell ref="A9:A12"/>
    <mergeCell ref="A48:A49"/>
    <mergeCell ref="B48:B49"/>
    <mergeCell ref="A42:A43"/>
    <mergeCell ref="B42:B43"/>
    <mergeCell ref="A44:A45"/>
    <mergeCell ref="B44:B45"/>
    <mergeCell ref="A46:A47"/>
    <mergeCell ref="B46:B47"/>
    <mergeCell ref="A38:A39"/>
    <mergeCell ref="B38:B39"/>
    <mergeCell ref="A40:A41"/>
    <mergeCell ref="B40:B41"/>
    <mergeCell ref="A2:B2"/>
    <mergeCell ref="A3:B3"/>
    <mergeCell ref="A32:A33"/>
    <mergeCell ref="B32:B33"/>
    <mergeCell ref="A34:A35"/>
    <mergeCell ref="B34:B35"/>
  </mergeCells>
  <printOptions/>
  <pageMargins left="0.37" right="0.45" top="0.3" bottom="0.39"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49"/>
  <sheetViews>
    <sheetView zoomScalePageLayoutView="0" workbookViewId="0" topLeftCell="A1">
      <selection activeCell="E10" sqref="E10:G10"/>
    </sheetView>
  </sheetViews>
  <sheetFormatPr defaultColWidth="9.140625" defaultRowHeight="15"/>
  <cols>
    <col min="1" max="1" width="4.140625" style="180" customWidth="1"/>
    <col min="2" max="2" width="19.421875" style="125" customWidth="1"/>
    <col min="3" max="3" width="12.28125" style="125" customWidth="1"/>
    <col min="4" max="4" width="10.8515625" style="125" customWidth="1"/>
    <col min="5" max="5" width="9.140625" style="125" customWidth="1"/>
    <col min="6" max="6" width="12.57421875" style="125" customWidth="1"/>
    <col min="7" max="7" width="11.57421875" style="125" customWidth="1"/>
    <col min="8" max="10" width="9.140625" style="125" customWidth="1"/>
    <col min="11" max="11" width="10.00390625" style="125" customWidth="1"/>
    <col min="12" max="12" width="9.421875" style="125" customWidth="1"/>
    <col min="13" max="16384" width="9.140625" style="125" customWidth="1"/>
  </cols>
  <sheetData>
    <row r="1" spans="1:12" ht="15">
      <c r="A1" s="412" t="str">
        <f>PL1!A2</f>
        <v>ỦY BAN NHÂN DÂN</v>
      </c>
      <c r="B1" s="412"/>
      <c r="K1" s="416" t="s">
        <v>202</v>
      </c>
      <c r="L1" s="416"/>
    </row>
    <row r="2" spans="1:12" s="145" customFormat="1" ht="14.25">
      <c r="A2" s="412"/>
      <c r="B2" s="412"/>
      <c r="G2" s="412" t="str">
        <f>PL1!C2</f>
        <v>CỘNG HÒA XÃ HỘI CHỦ NGHĨA XÃ HỘI VIỆT NAM</v>
      </c>
      <c r="H2" s="412"/>
      <c r="I2" s="412"/>
      <c r="J2" s="412"/>
      <c r="K2" s="412"/>
      <c r="L2" s="146"/>
    </row>
    <row r="3" spans="1:12" s="145" customFormat="1" ht="15.75">
      <c r="A3" s="412" t="str">
        <f>PL1!A3</f>
        <v>THỊ XÃ ĐỨC PHỔ</v>
      </c>
      <c r="B3" s="412"/>
      <c r="G3" s="413" t="str">
        <f>PL1!C3</f>
        <v>Độc lập - Tự do - Hạnh phúc</v>
      </c>
      <c r="H3" s="413"/>
      <c r="I3" s="413"/>
      <c r="J3" s="413"/>
      <c r="K3" s="413"/>
      <c r="L3" s="146"/>
    </row>
    <row r="4" spans="11:12" ht="15">
      <c r="K4" s="410"/>
      <c r="L4" s="410"/>
    </row>
    <row r="5" spans="1:12" ht="15">
      <c r="A5" s="412" t="s">
        <v>184</v>
      </c>
      <c r="B5" s="412"/>
      <c r="C5" s="412"/>
      <c r="D5" s="412"/>
      <c r="E5" s="412"/>
      <c r="F5" s="412"/>
      <c r="G5" s="412"/>
      <c r="H5" s="412"/>
      <c r="I5" s="412"/>
      <c r="J5" s="412"/>
      <c r="K5" s="412"/>
      <c r="L5" s="412"/>
    </row>
    <row r="6" spans="1:12" ht="15">
      <c r="A6" s="412" t="s">
        <v>203</v>
      </c>
      <c r="B6" s="412"/>
      <c r="C6" s="412"/>
      <c r="D6" s="412"/>
      <c r="E6" s="412"/>
      <c r="F6" s="412"/>
      <c r="G6" s="412"/>
      <c r="H6" s="412"/>
      <c r="I6" s="412"/>
      <c r="J6" s="412"/>
      <c r="K6" s="412"/>
      <c r="L6" s="412"/>
    </row>
    <row r="7" spans="1:12" ht="15">
      <c r="A7" s="422" t="str">
        <f>'PL2.'!A7</f>
        <v>(Kèm theo Công văn số:             /UBND ngày      /5/2022 của UBND thị xã Đức Phổ)</v>
      </c>
      <c r="B7" s="422"/>
      <c r="C7" s="422"/>
      <c r="D7" s="422"/>
      <c r="E7" s="422"/>
      <c r="F7" s="422"/>
      <c r="G7" s="422"/>
      <c r="H7" s="422"/>
      <c r="I7" s="422"/>
      <c r="J7" s="422"/>
      <c r="K7" s="422"/>
      <c r="L7" s="422"/>
    </row>
    <row r="8" spans="1:9" ht="15">
      <c r="A8" s="193"/>
      <c r="B8" s="194"/>
      <c r="C8" s="194"/>
      <c r="D8" s="194"/>
      <c r="E8" s="194"/>
      <c r="F8" s="194"/>
      <c r="G8" s="194"/>
      <c r="H8" s="194"/>
      <c r="I8" s="194"/>
    </row>
    <row r="10" spans="1:12" s="127" customFormat="1" ht="21" customHeight="1">
      <c r="A10" s="417" t="s">
        <v>1</v>
      </c>
      <c r="B10" s="418" t="s">
        <v>2</v>
      </c>
      <c r="C10" s="418" t="s">
        <v>190</v>
      </c>
      <c r="D10" s="418" t="s">
        <v>233</v>
      </c>
      <c r="E10" s="418" t="s">
        <v>204</v>
      </c>
      <c r="F10" s="418"/>
      <c r="G10" s="418"/>
      <c r="H10" s="418" t="s">
        <v>205</v>
      </c>
      <c r="I10" s="418"/>
      <c r="J10" s="418"/>
      <c r="K10" s="418"/>
      <c r="L10" s="418" t="s">
        <v>234</v>
      </c>
    </row>
    <row r="11" spans="1:12" s="127" customFormat="1" ht="64.5" customHeight="1">
      <c r="A11" s="417"/>
      <c r="B11" s="418"/>
      <c r="C11" s="418"/>
      <c r="D11" s="418"/>
      <c r="E11" s="418" t="s">
        <v>235</v>
      </c>
      <c r="F11" s="418" t="s">
        <v>195</v>
      </c>
      <c r="G11" s="419" t="s">
        <v>206</v>
      </c>
      <c r="H11" s="418" t="s">
        <v>207</v>
      </c>
      <c r="I11" s="418" t="s">
        <v>196</v>
      </c>
      <c r="J11" s="418"/>
      <c r="K11" s="418" t="s">
        <v>197</v>
      </c>
      <c r="L11" s="418"/>
    </row>
    <row r="12" spans="1:12" s="127" customFormat="1" ht="35.25" customHeight="1">
      <c r="A12" s="417"/>
      <c r="B12" s="418"/>
      <c r="C12" s="418"/>
      <c r="D12" s="418"/>
      <c r="E12" s="418"/>
      <c r="F12" s="418"/>
      <c r="G12" s="419"/>
      <c r="H12" s="418"/>
      <c r="I12" s="195" t="s">
        <v>208</v>
      </c>
      <c r="J12" s="195" t="s">
        <v>201</v>
      </c>
      <c r="K12" s="418"/>
      <c r="L12" s="418"/>
    </row>
    <row r="13" spans="1:12" s="197" customFormat="1" ht="15">
      <c r="A13" s="196"/>
      <c r="B13" s="182"/>
      <c r="C13" s="183"/>
      <c r="D13" s="128">
        <v>1</v>
      </c>
      <c r="E13" s="128">
        <v>2</v>
      </c>
      <c r="F13" s="128">
        <v>3</v>
      </c>
      <c r="G13" s="128">
        <v>4</v>
      </c>
      <c r="H13" s="128">
        <v>5</v>
      </c>
      <c r="I13" s="128">
        <v>6</v>
      </c>
      <c r="J13" s="128">
        <v>7</v>
      </c>
      <c r="K13" s="128">
        <v>8</v>
      </c>
      <c r="L13" s="128">
        <v>9</v>
      </c>
    </row>
    <row r="14" spans="1:12" s="126" customFormat="1" ht="15.75" customHeight="1">
      <c r="A14" s="420" t="s">
        <v>10</v>
      </c>
      <c r="B14" s="415" t="s">
        <v>11</v>
      </c>
      <c r="C14" s="198" t="s">
        <v>16</v>
      </c>
      <c r="D14" s="124">
        <f>D16+D18+D20+D22+D24+D26+D28+D30</f>
        <v>1450</v>
      </c>
      <c r="E14" s="124">
        <f aca="true" t="shared" si="0" ref="E14:L14">E16+E18+E20+E22+E24+E26+E28+E30</f>
        <v>2</v>
      </c>
      <c r="F14" s="124">
        <f t="shared" si="0"/>
        <v>1</v>
      </c>
      <c r="G14" s="124">
        <f t="shared" si="0"/>
        <v>2</v>
      </c>
      <c r="H14" s="124">
        <f t="shared" si="0"/>
        <v>0</v>
      </c>
      <c r="I14" s="124">
        <f t="shared" si="0"/>
        <v>0</v>
      </c>
      <c r="J14" s="124">
        <f t="shared" si="0"/>
        <v>12</v>
      </c>
      <c r="K14" s="124">
        <f t="shared" si="0"/>
        <v>3</v>
      </c>
      <c r="L14" s="124">
        <f t="shared" si="0"/>
        <v>1460</v>
      </c>
    </row>
    <row r="15" spans="1:12" s="126" customFormat="1" ht="15.75" customHeight="1">
      <c r="A15" s="421"/>
      <c r="B15" s="415"/>
      <c r="C15" s="198" t="s">
        <v>6</v>
      </c>
      <c r="D15" s="124">
        <f>D17+D19+D21+D23+D25+D27+D29+D31</f>
        <v>4198</v>
      </c>
      <c r="E15" s="124">
        <f aca="true" t="shared" si="1" ref="E15:L15">E17+E19+E21+E23+E25+E27+E29+E31</f>
        <v>2</v>
      </c>
      <c r="F15" s="124">
        <f t="shared" si="1"/>
        <v>4</v>
      </c>
      <c r="G15" s="124">
        <f t="shared" si="1"/>
        <v>2</v>
      </c>
      <c r="H15" s="124">
        <f t="shared" si="1"/>
        <v>0</v>
      </c>
      <c r="I15" s="124">
        <f t="shared" si="1"/>
        <v>0</v>
      </c>
      <c r="J15" s="124">
        <f t="shared" si="1"/>
        <v>43</v>
      </c>
      <c r="K15" s="124">
        <f t="shared" si="1"/>
        <v>3</v>
      </c>
      <c r="L15" s="124">
        <f t="shared" si="1"/>
        <v>4236</v>
      </c>
    </row>
    <row r="16" spans="1:12" ht="15.75" customHeight="1">
      <c r="A16" s="414">
        <v>1</v>
      </c>
      <c r="B16" s="414" t="s">
        <v>153</v>
      </c>
      <c r="C16" s="199" t="s">
        <v>16</v>
      </c>
      <c r="D16" s="129">
        <v>622</v>
      </c>
      <c r="E16" s="156">
        <v>0</v>
      </c>
      <c r="F16" s="156">
        <f>'PL2.'!H16</f>
        <v>0</v>
      </c>
      <c r="G16" s="156">
        <v>0</v>
      </c>
      <c r="H16" s="156">
        <f>'PL2.'!E16</f>
        <v>0</v>
      </c>
      <c r="I16" s="156">
        <v>0</v>
      </c>
      <c r="J16" s="156">
        <v>0</v>
      </c>
      <c r="K16" s="156">
        <v>0</v>
      </c>
      <c r="L16" s="156">
        <f>D16-E16-F16-G16+H16+I16+J16+K16</f>
        <v>622</v>
      </c>
    </row>
    <row r="17" spans="1:12" ht="15.75" customHeight="1">
      <c r="A17" s="414"/>
      <c r="B17" s="414"/>
      <c r="C17" s="199" t="s">
        <v>6</v>
      </c>
      <c r="D17" s="129">
        <v>2123</v>
      </c>
      <c r="E17" s="156">
        <v>0</v>
      </c>
      <c r="F17" s="189">
        <f>'PL2.'!H17</f>
        <v>0</v>
      </c>
      <c r="G17" s="156">
        <v>0</v>
      </c>
      <c r="H17" s="189">
        <f>'PL2.'!E17</f>
        <v>0</v>
      </c>
      <c r="I17" s="156">
        <v>0</v>
      </c>
      <c r="J17" s="156">
        <v>0</v>
      </c>
      <c r="K17" s="156">
        <v>0</v>
      </c>
      <c r="L17" s="156">
        <f aca="true" t="shared" si="2" ref="L17:L47">D17-E17-F17-G17+H17+I17+J17+K17</f>
        <v>2123</v>
      </c>
    </row>
    <row r="18" spans="1:12" ht="15.75" customHeight="1">
      <c r="A18" s="414">
        <v>2</v>
      </c>
      <c r="B18" s="414" t="s">
        <v>154</v>
      </c>
      <c r="C18" s="199" t="s">
        <v>16</v>
      </c>
      <c r="D18" s="129">
        <v>71</v>
      </c>
      <c r="E18" s="156">
        <v>0</v>
      </c>
      <c r="F18" s="189">
        <f>'PL2.'!H18</f>
        <v>0</v>
      </c>
      <c r="G18" s="156">
        <v>1</v>
      </c>
      <c r="H18" s="189">
        <f>'PL2.'!E18</f>
        <v>0</v>
      </c>
      <c r="I18" s="156">
        <v>0</v>
      </c>
      <c r="J18" s="156">
        <v>1</v>
      </c>
      <c r="K18" s="156">
        <v>0</v>
      </c>
      <c r="L18" s="156">
        <f t="shared" si="2"/>
        <v>71</v>
      </c>
    </row>
    <row r="19" spans="1:12" ht="15.75" customHeight="1">
      <c r="A19" s="414"/>
      <c r="B19" s="414"/>
      <c r="C19" s="199" t="s">
        <v>6</v>
      </c>
      <c r="D19" s="129">
        <v>196</v>
      </c>
      <c r="E19" s="156">
        <v>0</v>
      </c>
      <c r="F19" s="189">
        <f>'PL2.'!H19</f>
        <v>0</v>
      </c>
      <c r="G19" s="156">
        <v>1</v>
      </c>
      <c r="H19" s="189">
        <f>'PL2.'!E19</f>
        <v>0</v>
      </c>
      <c r="I19" s="156">
        <v>0</v>
      </c>
      <c r="J19" s="156">
        <v>3</v>
      </c>
      <c r="K19" s="156">
        <v>0</v>
      </c>
      <c r="L19" s="156">
        <f t="shared" si="2"/>
        <v>198</v>
      </c>
    </row>
    <row r="20" spans="1:12" ht="15.75" customHeight="1">
      <c r="A20" s="414">
        <v>3</v>
      </c>
      <c r="B20" s="414" t="s">
        <v>155</v>
      </c>
      <c r="C20" s="199" t="s">
        <v>16</v>
      </c>
      <c r="D20" s="129">
        <v>171</v>
      </c>
      <c r="E20" s="156">
        <v>0</v>
      </c>
      <c r="F20" s="189">
        <f>'PL2.'!H20</f>
        <v>0</v>
      </c>
      <c r="G20" s="156">
        <v>0</v>
      </c>
      <c r="H20" s="189">
        <f>'PL2.'!E20</f>
        <v>0</v>
      </c>
      <c r="I20" s="156">
        <v>0</v>
      </c>
      <c r="J20" s="156">
        <v>0</v>
      </c>
      <c r="K20" s="156">
        <v>0</v>
      </c>
      <c r="L20" s="156">
        <f t="shared" si="2"/>
        <v>171</v>
      </c>
    </row>
    <row r="21" spans="1:12" ht="15.75" customHeight="1">
      <c r="A21" s="414"/>
      <c r="B21" s="414"/>
      <c r="C21" s="199" t="s">
        <v>6</v>
      </c>
      <c r="D21" s="129">
        <v>539</v>
      </c>
      <c r="E21" s="156">
        <v>0</v>
      </c>
      <c r="F21" s="189">
        <f>'PL2.'!H21</f>
        <v>0</v>
      </c>
      <c r="G21" s="156">
        <v>0</v>
      </c>
      <c r="H21" s="189">
        <f>'PL2.'!E21</f>
        <v>0</v>
      </c>
      <c r="I21" s="156">
        <v>0</v>
      </c>
      <c r="J21" s="156">
        <v>0</v>
      </c>
      <c r="K21" s="156">
        <v>0</v>
      </c>
      <c r="L21" s="156">
        <f t="shared" si="2"/>
        <v>539</v>
      </c>
    </row>
    <row r="22" spans="1:12" ht="15.75" customHeight="1">
      <c r="A22" s="414">
        <v>4</v>
      </c>
      <c r="B22" s="414" t="s">
        <v>156</v>
      </c>
      <c r="C22" s="199" t="s">
        <v>16</v>
      </c>
      <c r="D22" s="200">
        <v>118</v>
      </c>
      <c r="E22" s="190">
        <v>1</v>
      </c>
      <c r="F22" s="189">
        <f>'PL2.'!H22</f>
        <v>0</v>
      </c>
      <c r="G22" s="201">
        <v>1</v>
      </c>
      <c r="H22" s="189">
        <f>'PL2.'!E22</f>
        <v>0</v>
      </c>
      <c r="I22" s="156">
        <v>0</v>
      </c>
      <c r="J22" s="156">
        <v>0</v>
      </c>
      <c r="K22" s="201">
        <v>3</v>
      </c>
      <c r="L22" s="156">
        <f t="shared" si="2"/>
        <v>119</v>
      </c>
    </row>
    <row r="23" spans="1:12" ht="15.75" customHeight="1">
      <c r="A23" s="414"/>
      <c r="B23" s="414"/>
      <c r="C23" s="199" t="s">
        <v>6</v>
      </c>
      <c r="D23" s="200">
        <v>269</v>
      </c>
      <c r="E23" s="191">
        <v>1</v>
      </c>
      <c r="F23" s="189">
        <f>'PL2.'!H23</f>
        <v>0</v>
      </c>
      <c r="G23" s="201">
        <v>1</v>
      </c>
      <c r="H23" s="189">
        <f>'PL2.'!E23</f>
        <v>0</v>
      </c>
      <c r="I23" s="156">
        <v>0</v>
      </c>
      <c r="J23" s="156">
        <v>0</v>
      </c>
      <c r="K23" s="201">
        <v>3</v>
      </c>
      <c r="L23" s="156">
        <f t="shared" si="2"/>
        <v>270</v>
      </c>
    </row>
    <row r="24" spans="1:12" ht="15.75" customHeight="1">
      <c r="A24" s="414">
        <v>5</v>
      </c>
      <c r="B24" s="414" t="s">
        <v>157</v>
      </c>
      <c r="C24" s="199" t="s">
        <v>16</v>
      </c>
      <c r="D24" s="200">
        <v>166</v>
      </c>
      <c r="E24" s="201">
        <v>0</v>
      </c>
      <c r="F24" s="189">
        <f>'PL2.'!H24</f>
        <v>0</v>
      </c>
      <c r="G24" s="201">
        <v>0</v>
      </c>
      <c r="H24" s="189">
        <f>'PL2.'!E24</f>
        <v>0</v>
      </c>
      <c r="I24" s="201">
        <v>0</v>
      </c>
      <c r="J24" s="201">
        <v>0</v>
      </c>
      <c r="K24" s="201">
        <v>0</v>
      </c>
      <c r="L24" s="156">
        <f t="shared" si="2"/>
        <v>166</v>
      </c>
    </row>
    <row r="25" spans="1:12" ht="15.75" customHeight="1">
      <c r="A25" s="414"/>
      <c r="B25" s="414"/>
      <c r="C25" s="199" t="s">
        <v>6</v>
      </c>
      <c r="D25" s="202">
        <v>460</v>
      </c>
      <c r="E25" s="156">
        <v>0</v>
      </c>
      <c r="F25" s="189">
        <f>'PL2.'!H25</f>
        <v>0</v>
      </c>
      <c r="G25" s="156">
        <v>0</v>
      </c>
      <c r="H25" s="189">
        <f>'PL2.'!E25</f>
        <v>0</v>
      </c>
      <c r="I25" s="156">
        <v>0</v>
      </c>
      <c r="J25" s="156">
        <v>0</v>
      </c>
      <c r="K25" s="156">
        <v>0</v>
      </c>
      <c r="L25" s="156">
        <f t="shared" si="2"/>
        <v>460</v>
      </c>
    </row>
    <row r="26" spans="1:12" ht="15.75" customHeight="1">
      <c r="A26" s="414">
        <v>6</v>
      </c>
      <c r="B26" s="414" t="s">
        <v>158</v>
      </c>
      <c r="C26" s="199" t="s">
        <v>16</v>
      </c>
      <c r="D26" s="129">
        <v>75</v>
      </c>
      <c r="E26" s="156">
        <v>0</v>
      </c>
      <c r="F26" s="189">
        <f>'PL2.'!H26</f>
        <v>0</v>
      </c>
      <c r="G26" s="156">
        <v>0</v>
      </c>
      <c r="H26" s="189">
        <f>'PL2.'!E26</f>
        <v>0</v>
      </c>
      <c r="I26" s="156">
        <v>0</v>
      </c>
      <c r="J26" s="156">
        <v>3</v>
      </c>
      <c r="K26" s="156">
        <v>0</v>
      </c>
      <c r="L26" s="156">
        <f t="shared" si="2"/>
        <v>78</v>
      </c>
    </row>
    <row r="27" spans="1:12" ht="15.75" customHeight="1">
      <c r="A27" s="414"/>
      <c r="B27" s="414"/>
      <c r="C27" s="199" t="s">
        <v>6</v>
      </c>
      <c r="D27" s="129">
        <v>165</v>
      </c>
      <c r="E27" s="156">
        <v>0</v>
      </c>
      <c r="F27" s="189">
        <f>'PL2.'!H27</f>
        <v>0</v>
      </c>
      <c r="G27" s="156">
        <v>0</v>
      </c>
      <c r="H27" s="189">
        <f>'PL2.'!E27</f>
        <v>0</v>
      </c>
      <c r="I27" s="156">
        <v>0</v>
      </c>
      <c r="J27" s="156">
        <v>13</v>
      </c>
      <c r="K27" s="156">
        <v>0</v>
      </c>
      <c r="L27" s="156">
        <f t="shared" si="2"/>
        <v>178</v>
      </c>
    </row>
    <row r="28" spans="1:12" ht="15.75" customHeight="1">
      <c r="A28" s="414">
        <v>7</v>
      </c>
      <c r="B28" s="414" t="s">
        <v>159</v>
      </c>
      <c r="C28" s="199" t="s">
        <v>16</v>
      </c>
      <c r="D28" s="203">
        <v>73</v>
      </c>
      <c r="E28" s="204">
        <v>1</v>
      </c>
      <c r="F28" s="189">
        <f>'PL2.'!H28</f>
        <v>0</v>
      </c>
      <c r="G28" s="156">
        <v>0</v>
      </c>
      <c r="H28" s="189">
        <f>'PL2.'!E28</f>
        <v>0</v>
      </c>
      <c r="I28" s="156">
        <v>0</v>
      </c>
      <c r="J28" s="204">
        <v>1</v>
      </c>
      <c r="K28" s="156">
        <v>0</v>
      </c>
      <c r="L28" s="156">
        <f t="shared" si="2"/>
        <v>73</v>
      </c>
    </row>
    <row r="29" spans="1:12" ht="15.75" customHeight="1">
      <c r="A29" s="414"/>
      <c r="B29" s="414"/>
      <c r="C29" s="199" t="s">
        <v>6</v>
      </c>
      <c r="D29" s="205">
        <v>188</v>
      </c>
      <c r="E29" s="204">
        <v>1</v>
      </c>
      <c r="F29" s="189">
        <f>'PL2.'!H29</f>
        <v>0</v>
      </c>
      <c r="G29" s="156">
        <v>0</v>
      </c>
      <c r="H29" s="189">
        <f>'PL2.'!E29</f>
        <v>0</v>
      </c>
      <c r="I29" s="156">
        <v>0</v>
      </c>
      <c r="J29" s="204">
        <v>2</v>
      </c>
      <c r="K29" s="156">
        <v>0</v>
      </c>
      <c r="L29" s="156">
        <f t="shared" si="2"/>
        <v>189</v>
      </c>
    </row>
    <row r="30" spans="1:12" ht="15.75" customHeight="1">
      <c r="A30" s="414">
        <v>8</v>
      </c>
      <c r="B30" s="414" t="s">
        <v>160</v>
      </c>
      <c r="C30" s="199" t="s">
        <v>16</v>
      </c>
      <c r="D30" s="129">
        <v>154</v>
      </c>
      <c r="E30" s="156">
        <v>0</v>
      </c>
      <c r="F30" s="189">
        <f>'PL2.'!H30</f>
        <v>1</v>
      </c>
      <c r="G30" s="156">
        <v>0</v>
      </c>
      <c r="H30" s="189">
        <f>'PL2.'!E30</f>
        <v>0</v>
      </c>
      <c r="I30" s="156">
        <v>0</v>
      </c>
      <c r="J30" s="156">
        <v>7</v>
      </c>
      <c r="K30" s="156">
        <v>0</v>
      </c>
      <c r="L30" s="156">
        <f t="shared" si="2"/>
        <v>160</v>
      </c>
    </row>
    <row r="31" spans="1:12" ht="15.75" customHeight="1">
      <c r="A31" s="414"/>
      <c r="B31" s="414"/>
      <c r="C31" s="199" t="s">
        <v>6</v>
      </c>
      <c r="D31" s="129">
        <v>258</v>
      </c>
      <c r="E31" s="156">
        <v>0</v>
      </c>
      <c r="F31" s="189">
        <f>'PL2.'!H31</f>
        <v>4</v>
      </c>
      <c r="G31" s="156">
        <v>0</v>
      </c>
      <c r="H31" s="189">
        <f>'PL2.'!E31</f>
        <v>0</v>
      </c>
      <c r="I31" s="156">
        <v>0</v>
      </c>
      <c r="J31" s="156">
        <v>25</v>
      </c>
      <c r="K31" s="156">
        <v>0</v>
      </c>
      <c r="L31" s="156">
        <f t="shared" si="2"/>
        <v>279</v>
      </c>
    </row>
    <row r="32" spans="1:12" s="126" customFormat="1" ht="15.75" customHeight="1">
      <c r="A32" s="415" t="s">
        <v>13</v>
      </c>
      <c r="B32" s="415" t="s">
        <v>14</v>
      </c>
      <c r="C32" s="198" t="s">
        <v>16</v>
      </c>
      <c r="D32" s="124">
        <f>D34+D36+D38+D40+D42+D44+D46</f>
        <v>1242</v>
      </c>
      <c r="E32" s="124">
        <f aca="true" t="shared" si="3" ref="E32:L32">E34+E36+E38+E40+E42+E44+E46</f>
        <v>4</v>
      </c>
      <c r="F32" s="124">
        <f t="shared" si="3"/>
        <v>3</v>
      </c>
      <c r="G32" s="124">
        <f t="shared" si="3"/>
        <v>1</v>
      </c>
      <c r="H32" s="189">
        <f>'PL2.'!E32</f>
        <v>0</v>
      </c>
      <c r="I32" s="124">
        <f t="shared" si="3"/>
        <v>2</v>
      </c>
      <c r="J32" s="124">
        <f t="shared" si="3"/>
        <v>12</v>
      </c>
      <c r="K32" s="124">
        <f t="shared" si="3"/>
        <v>0</v>
      </c>
      <c r="L32" s="124">
        <f t="shared" si="3"/>
        <v>1248</v>
      </c>
    </row>
    <row r="33" spans="1:12" s="126" customFormat="1" ht="15.75" customHeight="1">
      <c r="A33" s="415"/>
      <c r="B33" s="415"/>
      <c r="C33" s="198" t="s">
        <v>6</v>
      </c>
      <c r="D33" s="124">
        <f>D35+D37+D39+D41+D43+D45+D47</f>
        <v>3682</v>
      </c>
      <c r="E33" s="124">
        <f aca="true" t="shared" si="4" ref="E33:L33">E35+E37+E39+E41+E43+E45+E47</f>
        <v>8</v>
      </c>
      <c r="F33" s="124">
        <f t="shared" si="4"/>
        <v>4</v>
      </c>
      <c r="G33" s="124">
        <f t="shared" si="4"/>
        <v>1</v>
      </c>
      <c r="H33" s="189">
        <f>'PL2.'!E33</f>
        <v>0</v>
      </c>
      <c r="I33" s="124">
        <f t="shared" si="4"/>
        <v>10</v>
      </c>
      <c r="J33" s="124">
        <f t="shared" si="4"/>
        <v>50</v>
      </c>
      <c r="K33" s="124">
        <f t="shared" si="4"/>
        <v>0</v>
      </c>
      <c r="L33" s="124">
        <f t="shared" si="4"/>
        <v>3729</v>
      </c>
    </row>
    <row r="34" spans="1:12" ht="15.75" customHeight="1">
      <c r="A34" s="414">
        <v>9</v>
      </c>
      <c r="B34" s="414" t="s">
        <v>161</v>
      </c>
      <c r="C34" s="199" t="s">
        <v>16</v>
      </c>
      <c r="D34" s="129">
        <v>138</v>
      </c>
      <c r="E34" s="156">
        <v>0</v>
      </c>
      <c r="F34" s="189">
        <f>'PL2.'!H34</f>
        <v>0</v>
      </c>
      <c r="G34" s="156">
        <v>0</v>
      </c>
      <c r="H34" s="189">
        <f>'PL2.'!E34</f>
        <v>0</v>
      </c>
      <c r="I34" s="156">
        <v>0</v>
      </c>
      <c r="J34" s="156">
        <v>0</v>
      </c>
      <c r="K34" s="156">
        <v>0</v>
      </c>
      <c r="L34" s="156">
        <f t="shared" si="2"/>
        <v>138</v>
      </c>
    </row>
    <row r="35" spans="1:12" ht="15.75" customHeight="1">
      <c r="A35" s="414"/>
      <c r="B35" s="414"/>
      <c r="C35" s="199" t="s">
        <v>6</v>
      </c>
      <c r="D35" s="202">
        <v>472</v>
      </c>
      <c r="E35" s="156">
        <v>0</v>
      </c>
      <c r="F35" s="189">
        <f>'PL2.'!H35</f>
        <v>0</v>
      </c>
      <c r="G35" s="156">
        <v>0</v>
      </c>
      <c r="H35" s="189">
        <f>'PL2.'!E35</f>
        <v>0</v>
      </c>
      <c r="I35" s="156">
        <v>0</v>
      </c>
      <c r="J35" s="156">
        <v>0</v>
      </c>
      <c r="K35" s="156">
        <v>0</v>
      </c>
      <c r="L35" s="156">
        <f t="shared" si="2"/>
        <v>472</v>
      </c>
    </row>
    <row r="36" spans="1:12" ht="15.75" customHeight="1">
      <c r="A36" s="414">
        <v>10</v>
      </c>
      <c r="B36" s="414" t="s">
        <v>152</v>
      </c>
      <c r="C36" s="199" t="s">
        <v>16</v>
      </c>
      <c r="D36" s="129">
        <v>184</v>
      </c>
      <c r="E36" s="156">
        <v>0</v>
      </c>
      <c r="F36" s="189">
        <f>'PL2.'!H36</f>
        <v>0</v>
      </c>
      <c r="G36" s="156">
        <v>1</v>
      </c>
      <c r="H36" s="189">
        <f>'PL2.'!E36</f>
        <v>0</v>
      </c>
      <c r="I36" s="156">
        <v>0</v>
      </c>
      <c r="J36" s="156">
        <v>2</v>
      </c>
      <c r="K36" s="156">
        <v>0</v>
      </c>
      <c r="L36" s="156">
        <f t="shared" si="2"/>
        <v>185</v>
      </c>
    </row>
    <row r="37" spans="1:12" ht="15.75" customHeight="1">
      <c r="A37" s="414"/>
      <c r="B37" s="414"/>
      <c r="C37" s="199" t="s">
        <v>6</v>
      </c>
      <c r="D37" s="129">
        <v>541</v>
      </c>
      <c r="E37" s="156">
        <v>0</v>
      </c>
      <c r="F37" s="189">
        <f>'PL2.'!H37</f>
        <v>0</v>
      </c>
      <c r="G37" s="156">
        <v>1</v>
      </c>
      <c r="H37" s="189">
        <f>'PL2.'!E37</f>
        <v>0</v>
      </c>
      <c r="I37" s="156">
        <v>0</v>
      </c>
      <c r="J37" s="156">
        <v>9</v>
      </c>
      <c r="K37" s="156">
        <v>0</v>
      </c>
      <c r="L37" s="156">
        <f t="shared" si="2"/>
        <v>549</v>
      </c>
    </row>
    <row r="38" spans="1:12" ht="15.75" customHeight="1">
      <c r="A38" s="414">
        <v>11</v>
      </c>
      <c r="B38" s="414" t="s">
        <v>162</v>
      </c>
      <c r="C38" s="199" t="s">
        <v>16</v>
      </c>
      <c r="D38" s="129">
        <v>132</v>
      </c>
      <c r="E38" s="156">
        <v>0</v>
      </c>
      <c r="F38" s="189">
        <f>'PL2.'!H38</f>
        <v>2</v>
      </c>
      <c r="G38" s="156">
        <v>0</v>
      </c>
      <c r="H38" s="189">
        <f>'PL2.'!E38</f>
        <v>0</v>
      </c>
      <c r="I38" s="156">
        <v>0</v>
      </c>
      <c r="J38" s="156">
        <v>0</v>
      </c>
      <c r="K38" s="156">
        <v>0</v>
      </c>
      <c r="L38" s="156">
        <f t="shared" si="2"/>
        <v>130</v>
      </c>
    </row>
    <row r="39" spans="1:12" ht="15.75" customHeight="1">
      <c r="A39" s="414"/>
      <c r="B39" s="414"/>
      <c r="C39" s="199" t="s">
        <v>6</v>
      </c>
      <c r="D39" s="129">
        <v>361</v>
      </c>
      <c r="E39" s="156">
        <v>0</v>
      </c>
      <c r="F39" s="189">
        <f>'PL2.'!H39</f>
        <v>2</v>
      </c>
      <c r="G39" s="156">
        <v>0</v>
      </c>
      <c r="H39" s="189">
        <f>'PL2.'!E39</f>
        <v>0</v>
      </c>
      <c r="I39" s="156">
        <v>0</v>
      </c>
      <c r="J39" s="156">
        <v>0</v>
      </c>
      <c r="K39" s="156">
        <v>0</v>
      </c>
      <c r="L39" s="156">
        <f t="shared" si="2"/>
        <v>359</v>
      </c>
    </row>
    <row r="40" spans="1:12" ht="15.75" customHeight="1">
      <c r="A40" s="414">
        <v>12</v>
      </c>
      <c r="B40" s="414" t="s">
        <v>163</v>
      </c>
      <c r="C40" s="199" t="s">
        <v>16</v>
      </c>
      <c r="D40" s="129">
        <v>95</v>
      </c>
      <c r="E40" s="156">
        <v>0</v>
      </c>
      <c r="F40" s="189">
        <f>'PL2.'!H40</f>
        <v>0</v>
      </c>
      <c r="G40" s="156">
        <v>0</v>
      </c>
      <c r="H40" s="189">
        <f>'PL2.'!E40</f>
        <v>0</v>
      </c>
      <c r="I40" s="156">
        <v>0</v>
      </c>
      <c r="J40" s="156">
        <v>4</v>
      </c>
      <c r="K40" s="156">
        <v>0</v>
      </c>
      <c r="L40" s="156">
        <f t="shared" si="2"/>
        <v>99</v>
      </c>
    </row>
    <row r="41" spans="1:12" ht="15.75" customHeight="1">
      <c r="A41" s="414"/>
      <c r="B41" s="414"/>
      <c r="C41" s="199" t="s">
        <v>6</v>
      </c>
      <c r="D41" s="129">
        <v>253</v>
      </c>
      <c r="E41" s="156">
        <v>0</v>
      </c>
      <c r="F41" s="189">
        <f>'PL2.'!H41</f>
        <v>0</v>
      </c>
      <c r="G41" s="156">
        <v>0</v>
      </c>
      <c r="H41" s="189">
        <f>'PL2.'!E41</f>
        <v>0</v>
      </c>
      <c r="I41" s="156">
        <v>0</v>
      </c>
      <c r="J41" s="156">
        <v>19</v>
      </c>
      <c r="K41" s="156">
        <v>0</v>
      </c>
      <c r="L41" s="156">
        <f t="shared" si="2"/>
        <v>272</v>
      </c>
    </row>
    <row r="42" spans="1:12" ht="15.75" customHeight="1">
      <c r="A42" s="414">
        <v>13</v>
      </c>
      <c r="B42" s="414" t="s">
        <v>164</v>
      </c>
      <c r="C42" s="199" t="s">
        <v>16</v>
      </c>
      <c r="D42" s="129">
        <v>108</v>
      </c>
      <c r="E42" s="156">
        <v>0</v>
      </c>
      <c r="F42" s="189">
        <f>'PL2.'!H42</f>
        <v>0</v>
      </c>
      <c r="G42" s="156">
        <v>0</v>
      </c>
      <c r="H42" s="189">
        <f>'PL2.'!E42</f>
        <v>0</v>
      </c>
      <c r="I42" s="156">
        <v>0</v>
      </c>
      <c r="J42" s="156">
        <v>1</v>
      </c>
      <c r="K42" s="156">
        <v>0</v>
      </c>
      <c r="L42" s="156">
        <f t="shared" si="2"/>
        <v>109</v>
      </c>
    </row>
    <row r="43" spans="1:12" ht="15.75" customHeight="1">
      <c r="A43" s="414"/>
      <c r="B43" s="414"/>
      <c r="C43" s="199" t="s">
        <v>6</v>
      </c>
      <c r="D43" s="129">
        <v>268</v>
      </c>
      <c r="E43" s="156">
        <v>0</v>
      </c>
      <c r="F43" s="189">
        <f>'PL2.'!H43</f>
        <v>0</v>
      </c>
      <c r="G43" s="156">
        <v>0</v>
      </c>
      <c r="H43" s="189">
        <f>'PL2.'!E43</f>
        <v>0</v>
      </c>
      <c r="I43" s="156">
        <v>0</v>
      </c>
      <c r="J43" s="156">
        <v>3</v>
      </c>
      <c r="K43" s="156">
        <v>0</v>
      </c>
      <c r="L43" s="156">
        <f t="shared" si="2"/>
        <v>271</v>
      </c>
    </row>
    <row r="44" spans="1:12" ht="15.75" customHeight="1">
      <c r="A44" s="414">
        <v>14</v>
      </c>
      <c r="B44" s="414" t="s">
        <v>165</v>
      </c>
      <c r="C44" s="199" t="s">
        <v>16</v>
      </c>
      <c r="D44" s="129">
        <v>265</v>
      </c>
      <c r="E44" s="156">
        <v>3</v>
      </c>
      <c r="F44" s="189">
        <f>'PL2.'!H44</f>
        <v>1</v>
      </c>
      <c r="G44" s="156">
        <v>0</v>
      </c>
      <c r="H44" s="189">
        <f>'PL2.'!E44</f>
        <v>0</v>
      </c>
      <c r="I44" s="156">
        <v>2</v>
      </c>
      <c r="J44" s="156">
        <v>4</v>
      </c>
      <c r="K44" s="156">
        <v>0</v>
      </c>
      <c r="L44" s="156">
        <f t="shared" si="2"/>
        <v>267</v>
      </c>
    </row>
    <row r="45" spans="1:12" ht="15.75" customHeight="1">
      <c r="A45" s="414"/>
      <c r="B45" s="414"/>
      <c r="C45" s="199" t="s">
        <v>6</v>
      </c>
      <c r="D45" s="129">
        <v>773</v>
      </c>
      <c r="E45" s="156">
        <v>7</v>
      </c>
      <c r="F45" s="189">
        <f>'PL2.'!H45</f>
        <v>2</v>
      </c>
      <c r="G45" s="156">
        <v>0</v>
      </c>
      <c r="H45" s="189">
        <f>'PL2.'!E45</f>
        <v>0</v>
      </c>
      <c r="I45" s="156">
        <v>10</v>
      </c>
      <c r="J45" s="156">
        <v>15</v>
      </c>
      <c r="K45" s="156">
        <v>0</v>
      </c>
      <c r="L45" s="156">
        <f t="shared" si="2"/>
        <v>789</v>
      </c>
    </row>
    <row r="46" spans="1:12" ht="15.75" customHeight="1">
      <c r="A46" s="414">
        <v>15</v>
      </c>
      <c r="B46" s="414" t="s">
        <v>166</v>
      </c>
      <c r="C46" s="199" t="s">
        <v>16</v>
      </c>
      <c r="D46" s="129">
        <v>320</v>
      </c>
      <c r="E46" s="156">
        <v>1</v>
      </c>
      <c r="F46" s="189">
        <f>'PL2.'!H46</f>
        <v>0</v>
      </c>
      <c r="G46" s="156">
        <v>0</v>
      </c>
      <c r="H46" s="189">
        <f>'PL2.'!E46</f>
        <v>0</v>
      </c>
      <c r="I46" s="156">
        <v>0</v>
      </c>
      <c r="J46" s="156">
        <v>1</v>
      </c>
      <c r="K46" s="156">
        <v>0</v>
      </c>
      <c r="L46" s="156">
        <f t="shared" si="2"/>
        <v>320</v>
      </c>
    </row>
    <row r="47" spans="1:12" ht="15.75" customHeight="1">
      <c r="A47" s="414"/>
      <c r="B47" s="414"/>
      <c r="C47" s="199" t="s">
        <v>6</v>
      </c>
      <c r="D47" s="129">
        <v>1014</v>
      </c>
      <c r="E47" s="156">
        <v>1</v>
      </c>
      <c r="F47" s="189">
        <f>'PL2.'!H47</f>
        <v>0</v>
      </c>
      <c r="G47" s="156">
        <v>0</v>
      </c>
      <c r="H47" s="189">
        <f>'PL2.'!E47</f>
        <v>0</v>
      </c>
      <c r="I47" s="156">
        <v>0</v>
      </c>
      <c r="J47" s="156">
        <v>4</v>
      </c>
      <c r="K47" s="156">
        <v>0</v>
      </c>
      <c r="L47" s="156">
        <f t="shared" si="2"/>
        <v>1017</v>
      </c>
    </row>
    <row r="48" spans="1:12" s="126" customFormat="1" ht="15.75" customHeight="1">
      <c r="A48" s="415" t="s">
        <v>20</v>
      </c>
      <c r="B48" s="415" t="s">
        <v>15</v>
      </c>
      <c r="C48" s="198" t="s">
        <v>16</v>
      </c>
      <c r="D48" s="124">
        <f>D14+D32</f>
        <v>2692</v>
      </c>
      <c r="E48" s="124">
        <f aca="true" t="shared" si="5" ref="E48:L48">E14+E32</f>
        <v>6</v>
      </c>
      <c r="F48" s="124">
        <f t="shared" si="5"/>
        <v>4</v>
      </c>
      <c r="G48" s="124">
        <f t="shared" si="5"/>
        <v>3</v>
      </c>
      <c r="H48" s="124">
        <f t="shared" si="5"/>
        <v>0</v>
      </c>
      <c r="I48" s="124">
        <f t="shared" si="5"/>
        <v>2</v>
      </c>
      <c r="J48" s="124">
        <f t="shared" si="5"/>
        <v>24</v>
      </c>
      <c r="K48" s="124">
        <f t="shared" si="5"/>
        <v>3</v>
      </c>
      <c r="L48" s="124">
        <f t="shared" si="5"/>
        <v>2708</v>
      </c>
    </row>
    <row r="49" spans="1:12" s="126" customFormat="1" ht="15.75" customHeight="1">
      <c r="A49" s="415"/>
      <c r="B49" s="415"/>
      <c r="C49" s="198" t="s">
        <v>6</v>
      </c>
      <c r="D49" s="124">
        <f>D15+D33</f>
        <v>7880</v>
      </c>
      <c r="E49" s="124">
        <f aca="true" t="shared" si="6" ref="E49:L49">E15+E33</f>
        <v>10</v>
      </c>
      <c r="F49" s="124">
        <f t="shared" si="6"/>
        <v>8</v>
      </c>
      <c r="G49" s="124">
        <f t="shared" si="6"/>
        <v>3</v>
      </c>
      <c r="H49" s="124">
        <f t="shared" si="6"/>
        <v>0</v>
      </c>
      <c r="I49" s="124">
        <f t="shared" si="6"/>
        <v>10</v>
      </c>
      <c r="J49" s="124">
        <f t="shared" si="6"/>
        <v>93</v>
      </c>
      <c r="K49" s="124">
        <f t="shared" si="6"/>
        <v>3</v>
      </c>
      <c r="L49" s="124">
        <f t="shared" si="6"/>
        <v>7965</v>
      </c>
    </row>
  </sheetData>
  <sheetProtection/>
  <mergeCells count="58">
    <mergeCell ref="H11:H12"/>
    <mergeCell ref="I11:J11"/>
    <mergeCell ref="K11:K12"/>
    <mergeCell ref="A6:L6"/>
    <mergeCell ref="A5:L5"/>
    <mergeCell ref="A7:L7"/>
    <mergeCell ref="A14:A15"/>
    <mergeCell ref="B14:B15"/>
    <mergeCell ref="A16:A17"/>
    <mergeCell ref="B16:B17"/>
    <mergeCell ref="A18:A19"/>
    <mergeCell ref="F11:F12"/>
    <mergeCell ref="B18:B19"/>
    <mergeCell ref="K1:L1"/>
    <mergeCell ref="A10:A12"/>
    <mergeCell ref="B10:B12"/>
    <mergeCell ref="C10:C12"/>
    <mergeCell ref="D10:D12"/>
    <mergeCell ref="E10:G10"/>
    <mergeCell ref="H10:K10"/>
    <mergeCell ref="L10:L12"/>
    <mergeCell ref="E11:E12"/>
    <mergeCell ref="G11:G12"/>
    <mergeCell ref="A20:A21"/>
    <mergeCell ref="B20:B21"/>
    <mergeCell ref="A22:A23"/>
    <mergeCell ref="B22:B23"/>
    <mergeCell ref="A24:A25"/>
    <mergeCell ref="B24:B25"/>
    <mergeCell ref="B34:B35"/>
    <mergeCell ref="A36:A37"/>
    <mergeCell ref="B36:B37"/>
    <mergeCell ref="A26:A27"/>
    <mergeCell ref="B26:B27"/>
    <mergeCell ref="A28:A29"/>
    <mergeCell ref="B28:B29"/>
    <mergeCell ref="A30:A31"/>
    <mergeCell ref="B30:B31"/>
    <mergeCell ref="A46:A47"/>
    <mergeCell ref="B46:B47"/>
    <mergeCell ref="A48:A49"/>
    <mergeCell ref="B48:B49"/>
    <mergeCell ref="A38:A39"/>
    <mergeCell ref="B38:B39"/>
    <mergeCell ref="A40:A41"/>
    <mergeCell ref="B40:B41"/>
    <mergeCell ref="A42:A43"/>
    <mergeCell ref="B42:B43"/>
    <mergeCell ref="K4:L4"/>
    <mergeCell ref="A1:B2"/>
    <mergeCell ref="A3:B3"/>
    <mergeCell ref="G2:K2"/>
    <mergeCell ref="G3:K3"/>
    <mergeCell ref="A44:A45"/>
    <mergeCell ref="B44:B45"/>
    <mergeCell ref="A32:A33"/>
    <mergeCell ref="B32:B33"/>
    <mergeCell ref="A34:A35"/>
  </mergeCells>
  <printOptions/>
  <pageMargins left="0.36" right="0.25" top="0.47" bottom="0.75" header="0.48"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K29"/>
  <sheetViews>
    <sheetView zoomScalePageLayoutView="0" workbookViewId="0" topLeftCell="A10">
      <selection activeCell="D24" sqref="D24"/>
    </sheetView>
  </sheetViews>
  <sheetFormatPr defaultColWidth="9.140625" defaultRowHeight="15"/>
  <cols>
    <col min="1" max="1" width="4.421875" style="54" customWidth="1"/>
    <col min="2" max="2" width="22.140625" style="54" customWidth="1"/>
    <col min="3" max="3" width="10.7109375" style="54" customWidth="1"/>
    <col min="4" max="4" width="11.7109375" style="54" customWidth="1"/>
    <col min="5" max="5" width="9.57421875" style="54" customWidth="1"/>
    <col min="6" max="6" width="12.28125" style="54" customWidth="1"/>
    <col min="7" max="7" width="8.421875" style="54" customWidth="1"/>
    <col min="8" max="8" width="10.28125" style="54" customWidth="1"/>
    <col min="9" max="16384" width="9.140625" style="54" customWidth="1"/>
  </cols>
  <sheetData>
    <row r="1" spans="1:9" ht="15.75">
      <c r="A1" s="426" t="str">
        <f>PL1!A2:B2</f>
        <v>ỦY BAN NHÂN DÂN</v>
      </c>
      <c r="B1" s="426"/>
      <c r="D1" s="427" t="s">
        <v>185</v>
      </c>
      <c r="E1" s="427"/>
      <c r="F1" s="427"/>
      <c r="G1" s="427"/>
      <c r="H1" s="427"/>
      <c r="I1" s="427"/>
    </row>
    <row r="2" spans="1:9" ht="16.5">
      <c r="A2" s="426" t="str">
        <f>PL1!A3:B3</f>
        <v>THỊ XÃ ĐỨC PHỔ</v>
      </c>
      <c r="B2" s="426"/>
      <c r="D2" s="428" t="s">
        <v>171</v>
      </c>
      <c r="E2" s="428"/>
      <c r="F2" s="428"/>
      <c r="G2" s="428"/>
      <c r="H2" s="428"/>
      <c r="I2" s="428"/>
    </row>
    <row r="4" spans="8:9" ht="15">
      <c r="H4" s="429" t="s">
        <v>125</v>
      </c>
      <c r="I4" s="429"/>
    </row>
    <row r="5" spans="1:9" ht="15">
      <c r="A5" s="431" t="s">
        <v>151</v>
      </c>
      <c r="B5" s="431"/>
      <c r="C5" s="431"/>
      <c r="D5" s="431"/>
      <c r="E5" s="431"/>
      <c r="F5" s="431"/>
      <c r="G5" s="431"/>
      <c r="H5" s="431"/>
      <c r="I5" s="431"/>
    </row>
    <row r="6" spans="1:9" ht="16.5">
      <c r="A6" s="428" t="s">
        <v>149</v>
      </c>
      <c r="B6" s="428"/>
      <c r="C6" s="428"/>
      <c r="D6" s="428"/>
      <c r="E6" s="428"/>
      <c r="F6" s="428"/>
      <c r="G6" s="428"/>
      <c r="H6" s="428"/>
      <c r="I6" s="428"/>
    </row>
    <row r="7" spans="1:9" ht="15">
      <c r="A7" s="430" t="str">
        <f>PL1!A9:H9</f>
        <v>(Kèm theo Công văn số:             /UBND ngày      /5/2022 của UBND thị xã Đức Phổ)</v>
      </c>
      <c r="B7" s="430"/>
      <c r="C7" s="430"/>
      <c r="D7" s="430"/>
      <c r="E7" s="430"/>
      <c r="F7" s="430"/>
      <c r="G7" s="430"/>
      <c r="H7" s="430"/>
      <c r="I7" s="430"/>
    </row>
    <row r="9" spans="1:9" ht="15">
      <c r="A9" s="423" t="s">
        <v>1</v>
      </c>
      <c r="B9" s="423" t="s">
        <v>2</v>
      </c>
      <c r="C9" s="423" t="s">
        <v>88</v>
      </c>
      <c r="D9" s="425" t="s">
        <v>84</v>
      </c>
      <c r="E9" s="425"/>
      <c r="F9" s="425"/>
      <c r="G9" s="425"/>
      <c r="H9" s="425"/>
      <c r="I9" s="425"/>
    </row>
    <row r="10" spans="1:9" ht="107.25" customHeight="1">
      <c r="A10" s="424"/>
      <c r="B10" s="424"/>
      <c r="C10" s="424"/>
      <c r="D10" s="55" t="s">
        <v>187</v>
      </c>
      <c r="E10" s="55" t="s">
        <v>44</v>
      </c>
      <c r="F10" s="55" t="s">
        <v>188</v>
      </c>
      <c r="G10" s="55" t="s">
        <v>44</v>
      </c>
      <c r="H10" s="55" t="s">
        <v>85</v>
      </c>
      <c r="I10" s="56" t="s">
        <v>44</v>
      </c>
    </row>
    <row r="11" spans="1:9" ht="15">
      <c r="A11" s="41"/>
      <c r="B11" s="41"/>
      <c r="C11" s="57">
        <v>1</v>
      </c>
      <c r="D11" s="57">
        <v>2</v>
      </c>
      <c r="E11" s="57" t="s">
        <v>89</v>
      </c>
      <c r="F11" s="57">
        <v>4</v>
      </c>
      <c r="G11" s="57" t="s">
        <v>90</v>
      </c>
      <c r="H11" s="57" t="s">
        <v>91</v>
      </c>
      <c r="I11" s="58" t="s">
        <v>92</v>
      </c>
    </row>
    <row r="12" spans="1:9" ht="15">
      <c r="A12" s="59" t="s">
        <v>10</v>
      </c>
      <c r="B12" s="60" t="s">
        <v>11</v>
      </c>
      <c r="C12" s="44">
        <f>SUM(C13:C20)</f>
        <v>884</v>
      </c>
      <c r="D12" s="61">
        <f>SUM(D13:D20)</f>
        <v>544</v>
      </c>
      <c r="E12" s="62">
        <f>D12/C12*100</f>
        <v>61.53846153846154</v>
      </c>
      <c r="F12" s="63">
        <f>SUM(F13:F20)</f>
        <v>226</v>
      </c>
      <c r="G12" s="62">
        <f>F12/C12*100</f>
        <v>25.565610859728505</v>
      </c>
      <c r="H12" s="44">
        <f>C12-(D12+F12)</f>
        <v>114</v>
      </c>
      <c r="I12" s="64">
        <f aca="true" t="shared" si="0" ref="I12:I29">H12/C12*100</f>
        <v>12.895927601809957</v>
      </c>
    </row>
    <row r="13" spans="1:9" s="71" customFormat="1" ht="15.75">
      <c r="A13" s="65">
        <v>1</v>
      </c>
      <c r="B13" s="66" t="s">
        <v>153</v>
      </c>
      <c r="C13" s="67">
        <f>PL1!E16</f>
        <v>353</v>
      </c>
      <c r="D13" s="68">
        <v>158</v>
      </c>
      <c r="E13" s="53">
        <f aca="true" t="shared" si="1" ref="E13:E29">D13/C13*100</f>
        <v>44.759206798866856</v>
      </c>
      <c r="F13" s="69">
        <v>130</v>
      </c>
      <c r="G13" s="53">
        <f aca="true" t="shared" si="2" ref="G13:G29">F13/C13*100</f>
        <v>36.827195467422094</v>
      </c>
      <c r="H13" s="67">
        <f aca="true" t="shared" si="3" ref="H13:H29">C13-(D13+F13)</f>
        <v>65</v>
      </c>
      <c r="I13" s="70">
        <f t="shared" si="0"/>
        <v>18.413597733711047</v>
      </c>
    </row>
    <row r="14" spans="1:10" ht="15.75">
      <c r="A14" s="72">
        <v>2</v>
      </c>
      <c r="B14" s="73" t="s">
        <v>154</v>
      </c>
      <c r="C14" s="48">
        <f>PL1!E17</f>
        <v>45</v>
      </c>
      <c r="D14" s="74">
        <v>40</v>
      </c>
      <c r="E14" s="75">
        <f t="shared" si="1"/>
        <v>88.88888888888889</v>
      </c>
      <c r="F14" s="76">
        <v>1</v>
      </c>
      <c r="G14" s="75">
        <f t="shared" si="2"/>
        <v>2.2222222222222223</v>
      </c>
      <c r="H14" s="48">
        <f t="shared" si="3"/>
        <v>4</v>
      </c>
      <c r="I14" s="77">
        <f t="shared" si="0"/>
        <v>8.88888888888889</v>
      </c>
      <c r="J14" s="54">
        <v>4</v>
      </c>
    </row>
    <row r="15" spans="1:10" ht="15.75">
      <c r="A15" s="72">
        <v>3</v>
      </c>
      <c r="B15" s="73" t="s">
        <v>155</v>
      </c>
      <c r="C15" s="48">
        <f>PL1!E18</f>
        <v>89</v>
      </c>
      <c r="D15" s="74">
        <v>59</v>
      </c>
      <c r="E15" s="75">
        <f t="shared" si="1"/>
        <v>66.29213483146067</v>
      </c>
      <c r="F15" s="76">
        <v>16</v>
      </c>
      <c r="G15" s="75">
        <f t="shared" si="2"/>
        <v>17.97752808988764</v>
      </c>
      <c r="H15" s="48">
        <f t="shared" si="3"/>
        <v>14</v>
      </c>
      <c r="I15" s="77">
        <f t="shared" si="0"/>
        <v>15.730337078651685</v>
      </c>
      <c r="J15" s="54">
        <v>14</v>
      </c>
    </row>
    <row r="16" spans="1:10" ht="15.75">
      <c r="A16" s="72">
        <v>4</v>
      </c>
      <c r="B16" s="73" t="s">
        <v>156</v>
      </c>
      <c r="C16" s="48">
        <f>PL1!E19</f>
        <v>94</v>
      </c>
      <c r="D16" s="74">
        <v>47</v>
      </c>
      <c r="E16" s="75">
        <f t="shared" si="1"/>
        <v>50</v>
      </c>
      <c r="F16" s="76">
        <v>27</v>
      </c>
      <c r="G16" s="75">
        <f t="shared" si="2"/>
        <v>28.723404255319153</v>
      </c>
      <c r="H16" s="48">
        <f t="shared" si="3"/>
        <v>20</v>
      </c>
      <c r="I16" s="77">
        <f t="shared" si="0"/>
        <v>21.27659574468085</v>
      </c>
      <c r="J16" s="54">
        <v>21</v>
      </c>
    </row>
    <row r="17" spans="1:10" ht="15.75">
      <c r="A17" s="72">
        <v>5</v>
      </c>
      <c r="B17" s="73" t="s">
        <v>157</v>
      </c>
      <c r="C17" s="48">
        <f>PL1!E20</f>
        <v>61</v>
      </c>
      <c r="D17" s="74">
        <v>52</v>
      </c>
      <c r="E17" s="75">
        <f t="shared" si="1"/>
        <v>85.24590163934425</v>
      </c>
      <c r="F17" s="76">
        <v>5</v>
      </c>
      <c r="G17" s="75">
        <f t="shared" si="2"/>
        <v>8.19672131147541</v>
      </c>
      <c r="H17" s="48">
        <f t="shared" si="3"/>
        <v>4</v>
      </c>
      <c r="I17" s="77">
        <f t="shared" si="0"/>
        <v>6.557377049180328</v>
      </c>
      <c r="J17" s="54">
        <v>4</v>
      </c>
    </row>
    <row r="18" spans="1:10" s="83" customFormat="1" ht="15.75">
      <c r="A18" s="72">
        <v>6</v>
      </c>
      <c r="B18" s="73" t="s">
        <v>158</v>
      </c>
      <c r="C18" s="78">
        <f>PL1!E21</f>
        <v>63</v>
      </c>
      <c r="D18" s="79">
        <v>45</v>
      </c>
      <c r="E18" s="80">
        <f t="shared" si="1"/>
        <v>71.42857142857143</v>
      </c>
      <c r="F18" s="81">
        <v>16</v>
      </c>
      <c r="G18" s="80">
        <f t="shared" si="2"/>
        <v>25.396825396825395</v>
      </c>
      <c r="H18" s="78">
        <f t="shared" si="3"/>
        <v>2</v>
      </c>
      <c r="I18" s="82">
        <f>H18/C18*100</f>
        <v>3.1746031746031744</v>
      </c>
      <c r="J18" s="83">
        <v>2</v>
      </c>
    </row>
    <row r="19" spans="1:10" ht="15.75">
      <c r="A19" s="72">
        <v>7</v>
      </c>
      <c r="B19" s="73" t="s">
        <v>159</v>
      </c>
      <c r="C19" s="48">
        <f>PL1!E22</f>
        <v>65</v>
      </c>
      <c r="D19" s="74">
        <v>55</v>
      </c>
      <c r="E19" s="75">
        <f t="shared" si="1"/>
        <v>84.61538461538461</v>
      </c>
      <c r="F19" s="76">
        <v>9</v>
      </c>
      <c r="G19" s="75">
        <f t="shared" si="2"/>
        <v>13.846153846153847</v>
      </c>
      <c r="H19" s="48">
        <f t="shared" si="3"/>
        <v>1</v>
      </c>
      <c r="I19" s="77">
        <f t="shared" si="0"/>
        <v>1.5384615384615385</v>
      </c>
      <c r="J19" s="54">
        <v>2</v>
      </c>
    </row>
    <row r="20" spans="1:10" ht="15.75">
      <c r="A20" s="72">
        <v>8</v>
      </c>
      <c r="B20" s="73" t="s">
        <v>160</v>
      </c>
      <c r="C20" s="48">
        <f>PL1!E23</f>
        <v>114</v>
      </c>
      <c r="D20" s="74">
        <v>88</v>
      </c>
      <c r="E20" s="75">
        <f t="shared" si="1"/>
        <v>77.19298245614034</v>
      </c>
      <c r="F20" s="76">
        <v>22</v>
      </c>
      <c r="G20" s="75">
        <f t="shared" si="2"/>
        <v>19.298245614035086</v>
      </c>
      <c r="H20" s="48">
        <f t="shared" si="3"/>
        <v>4</v>
      </c>
      <c r="I20" s="77">
        <f t="shared" si="0"/>
        <v>3.508771929824561</v>
      </c>
      <c r="J20" s="54">
        <v>1</v>
      </c>
    </row>
    <row r="21" spans="1:9" ht="15">
      <c r="A21" s="59" t="s">
        <v>13</v>
      </c>
      <c r="B21" s="60" t="s">
        <v>14</v>
      </c>
      <c r="C21" s="44">
        <f>SUM(C22:C28)</f>
        <v>820</v>
      </c>
      <c r="D21" s="61">
        <f>SUM(D22:D28)</f>
        <v>755</v>
      </c>
      <c r="E21" s="62">
        <f t="shared" si="1"/>
        <v>92.07317073170732</v>
      </c>
      <c r="F21" s="63">
        <f>SUM(F22:F28)</f>
        <v>38</v>
      </c>
      <c r="G21" s="62">
        <f t="shared" si="2"/>
        <v>4.634146341463414</v>
      </c>
      <c r="H21" s="44">
        <f t="shared" si="3"/>
        <v>27</v>
      </c>
      <c r="I21" s="64">
        <f t="shared" si="0"/>
        <v>3.2926829268292686</v>
      </c>
    </row>
    <row r="22" spans="1:9" ht="15.75">
      <c r="A22" s="72">
        <v>9</v>
      </c>
      <c r="B22" s="73" t="s">
        <v>161</v>
      </c>
      <c r="C22" s="48">
        <f>PL1!E25</f>
        <v>95</v>
      </c>
      <c r="D22" s="74">
        <v>83</v>
      </c>
      <c r="E22" s="75">
        <f t="shared" si="1"/>
        <v>87.36842105263159</v>
      </c>
      <c r="F22" s="76">
        <v>9</v>
      </c>
      <c r="G22" s="75">
        <f t="shared" si="2"/>
        <v>9.473684210526317</v>
      </c>
      <c r="H22" s="48">
        <f t="shared" si="3"/>
        <v>3</v>
      </c>
      <c r="I22" s="77">
        <f t="shared" si="0"/>
        <v>3.1578947368421053</v>
      </c>
    </row>
    <row r="23" spans="1:11" ht="15.75">
      <c r="A23" s="72">
        <v>10</v>
      </c>
      <c r="B23" s="73" t="s">
        <v>152</v>
      </c>
      <c r="C23" s="48">
        <f>PL1!E26</f>
        <v>119</v>
      </c>
      <c r="D23" s="74">
        <v>98</v>
      </c>
      <c r="E23" s="75">
        <f t="shared" si="1"/>
        <v>82.35294117647058</v>
      </c>
      <c r="F23" s="76">
        <v>11</v>
      </c>
      <c r="G23" s="75">
        <f t="shared" si="2"/>
        <v>9.243697478991598</v>
      </c>
      <c r="H23" s="48">
        <f t="shared" si="3"/>
        <v>10</v>
      </c>
      <c r="I23" s="77">
        <f t="shared" si="0"/>
        <v>8.403361344537815</v>
      </c>
      <c r="K23" s="54">
        <v>10</v>
      </c>
    </row>
    <row r="24" spans="1:11" s="71" customFormat="1" ht="15.75">
      <c r="A24" s="65">
        <v>11</v>
      </c>
      <c r="B24" s="66" t="s">
        <v>162</v>
      </c>
      <c r="C24" s="67">
        <f>PL1!E27</f>
        <v>241</v>
      </c>
      <c r="D24" s="68">
        <v>233</v>
      </c>
      <c r="E24" s="53">
        <f t="shared" si="1"/>
        <v>96.6804979253112</v>
      </c>
      <c r="F24" s="69">
        <v>3</v>
      </c>
      <c r="G24" s="53">
        <f t="shared" si="2"/>
        <v>1.2448132780082988</v>
      </c>
      <c r="H24" s="67">
        <f t="shared" si="3"/>
        <v>5</v>
      </c>
      <c r="I24" s="70">
        <f t="shared" si="0"/>
        <v>2.0746887966804977</v>
      </c>
      <c r="K24" s="71">
        <v>3</v>
      </c>
    </row>
    <row r="25" spans="1:11" s="71" customFormat="1" ht="15.75">
      <c r="A25" s="65">
        <v>12</v>
      </c>
      <c r="B25" s="84" t="s">
        <v>163</v>
      </c>
      <c r="C25" s="67">
        <f>PL1!E28</f>
        <v>86</v>
      </c>
      <c r="D25" s="68">
        <v>86</v>
      </c>
      <c r="E25" s="53">
        <f t="shared" si="1"/>
        <v>100</v>
      </c>
      <c r="F25" s="69">
        <v>1</v>
      </c>
      <c r="G25" s="53">
        <f t="shared" si="2"/>
        <v>1.1627906976744187</v>
      </c>
      <c r="H25" s="85" t="s">
        <v>180</v>
      </c>
      <c r="I25" s="70">
        <f t="shared" si="0"/>
        <v>0</v>
      </c>
      <c r="K25" s="71">
        <v>0</v>
      </c>
    </row>
    <row r="26" spans="1:11" ht="15.75">
      <c r="A26" s="72">
        <v>13</v>
      </c>
      <c r="B26" s="73" t="s">
        <v>164</v>
      </c>
      <c r="C26" s="48">
        <f>PL1!E29</f>
        <v>82</v>
      </c>
      <c r="D26" s="74">
        <v>76</v>
      </c>
      <c r="E26" s="75">
        <f t="shared" si="1"/>
        <v>92.6829268292683</v>
      </c>
      <c r="F26" s="76">
        <v>6</v>
      </c>
      <c r="G26" s="75">
        <f t="shared" si="2"/>
        <v>7.317073170731707</v>
      </c>
      <c r="H26" s="86" t="s">
        <v>180</v>
      </c>
      <c r="I26" s="77">
        <f t="shared" si="0"/>
        <v>0</v>
      </c>
      <c r="K26" s="54">
        <v>0</v>
      </c>
    </row>
    <row r="27" spans="1:11" s="71" customFormat="1" ht="15.75">
      <c r="A27" s="65">
        <v>14</v>
      </c>
      <c r="B27" s="66" t="s">
        <v>165</v>
      </c>
      <c r="C27" s="67">
        <f>PL1!E30</f>
        <v>111</v>
      </c>
      <c r="D27" s="68">
        <v>99</v>
      </c>
      <c r="E27" s="53">
        <f t="shared" si="1"/>
        <v>89.1891891891892</v>
      </c>
      <c r="F27" s="69">
        <v>3</v>
      </c>
      <c r="G27" s="53">
        <f t="shared" si="2"/>
        <v>2.7027027027027026</v>
      </c>
      <c r="H27" s="67">
        <f t="shared" si="3"/>
        <v>9</v>
      </c>
      <c r="I27" s="70">
        <f t="shared" si="0"/>
        <v>8.108108108108109</v>
      </c>
      <c r="K27" s="71">
        <v>8</v>
      </c>
    </row>
    <row r="28" spans="1:11" ht="15">
      <c r="A28" s="72">
        <v>15</v>
      </c>
      <c r="B28" s="87" t="s">
        <v>166</v>
      </c>
      <c r="C28" s="48">
        <f>PL1!E31</f>
        <v>86</v>
      </c>
      <c r="D28" s="74">
        <v>80</v>
      </c>
      <c r="E28" s="75">
        <f t="shared" si="1"/>
        <v>93.02325581395348</v>
      </c>
      <c r="F28" s="76">
        <v>5</v>
      </c>
      <c r="G28" s="75">
        <f t="shared" si="2"/>
        <v>5.813953488372093</v>
      </c>
      <c r="H28" s="88" t="s">
        <v>180</v>
      </c>
      <c r="I28" s="77">
        <f t="shared" si="0"/>
        <v>0</v>
      </c>
      <c r="K28" s="54">
        <v>0</v>
      </c>
    </row>
    <row r="29" spans="1:9" ht="15">
      <c r="A29" s="89" t="s">
        <v>17</v>
      </c>
      <c r="B29" s="90" t="s">
        <v>167</v>
      </c>
      <c r="C29" s="44">
        <f>C12+C21</f>
        <v>1704</v>
      </c>
      <c r="D29" s="61">
        <f>D12+D21</f>
        <v>1299</v>
      </c>
      <c r="E29" s="62">
        <f t="shared" si="1"/>
        <v>76.23239436619718</v>
      </c>
      <c r="F29" s="63">
        <f>F12+F21</f>
        <v>264</v>
      </c>
      <c r="G29" s="62">
        <f t="shared" si="2"/>
        <v>15.492957746478872</v>
      </c>
      <c r="H29" s="44">
        <f t="shared" si="3"/>
        <v>141</v>
      </c>
      <c r="I29" s="64">
        <f t="shared" si="0"/>
        <v>8.274647887323944</v>
      </c>
    </row>
  </sheetData>
  <sheetProtection/>
  <mergeCells count="12">
    <mergeCell ref="A6:I6"/>
    <mergeCell ref="A5:I5"/>
    <mergeCell ref="C9:C10"/>
    <mergeCell ref="D9:I9"/>
    <mergeCell ref="B9:B10"/>
    <mergeCell ref="A9:A10"/>
    <mergeCell ref="A1:B1"/>
    <mergeCell ref="A2:B2"/>
    <mergeCell ref="D1:I1"/>
    <mergeCell ref="D2:I2"/>
    <mergeCell ref="H4:I4"/>
    <mergeCell ref="A7:I7"/>
  </mergeCells>
  <printOptions/>
  <pageMargins left="0.32" right="0.2" top="0.62" bottom="0.75" header="0.3" footer="0.3"/>
  <pageSetup horizontalDpi="600" verticalDpi="600" orientation="portrait" paperSize="9" r:id="rId2"/>
  <ignoredErrors>
    <ignoredError sqref="E21 E29 E12" formula="1"/>
    <ignoredError sqref="H25:H26 H28" numberStoredAsText="1"/>
  </ignoredErrors>
  <drawing r:id="rId1"/>
</worksheet>
</file>

<file path=xl/worksheets/sheet8.xml><?xml version="1.0" encoding="utf-8"?>
<worksheet xmlns="http://schemas.openxmlformats.org/spreadsheetml/2006/main" xmlns:r="http://schemas.openxmlformats.org/officeDocument/2006/relationships">
  <dimension ref="A1:L29"/>
  <sheetViews>
    <sheetView zoomScalePageLayoutView="0" workbookViewId="0" topLeftCell="A10">
      <selection activeCell="I12" sqref="I12"/>
    </sheetView>
  </sheetViews>
  <sheetFormatPr defaultColWidth="9.140625" defaultRowHeight="15"/>
  <cols>
    <col min="1" max="1" width="4.00390625" style="54" customWidth="1"/>
    <col min="2" max="2" width="22.8515625" style="54" customWidth="1"/>
    <col min="3" max="3" width="11.7109375" style="54" customWidth="1"/>
    <col min="4" max="4" width="11.28125" style="54" customWidth="1"/>
    <col min="5" max="5" width="8.421875" style="54" customWidth="1"/>
    <col min="6" max="6" width="10.421875" style="54" customWidth="1"/>
    <col min="7" max="7" width="9.140625" style="54" customWidth="1"/>
    <col min="8" max="8" width="8.28125" style="92" customWidth="1"/>
    <col min="9" max="9" width="9.140625" style="54" customWidth="1"/>
    <col min="10" max="10" width="9.57421875" style="54" bestFit="1" customWidth="1"/>
    <col min="11" max="16384" width="9.140625" style="54" customWidth="1"/>
  </cols>
  <sheetData>
    <row r="1" spans="1:9" s="91" customFormat="1" ht="22.5" customHeight="1">
      <c r="A1" s="433" t="str">
        <f>PL1!A2:B2</f>
        <v>ỦY BAN NHÂN DÂN</v>
      </c>
      <c r="B1" s="433"/>
      <c r="D1" s="433" t="str">
        <f>PL2!D1:I1</f>
        <v>CỘNG HÒA XÃ HỘI CHỦ NGHĨA XÃ HỘI VIỆT NAM</v>
      </c>
      <c r="E1" s="433"/>
      <c r="F1" s="433"/>
      <c r="G1" s="433"/>
      <c r="H1" s="433"/>
      <c r="I1" s="433"/>
    </row>
    <row r="2" spans="1:9" s="45" customFormat="1" ht="15.75">
      <c r="A2" s="426" t="str">
        <f>PL1!A3:B3</f>
        <v>THỊ XÃ ĐỨC PHỔ</v>
      </c>
      <c r="B2" s="426"/>
      <c r="D2" s="427" t="str">
        <f>PL2!D2:I2</f>
        <v>Độc lập - Tự do - Hạnh phúc</v>
      </c>
      <c r="E2" s="427"/>
      <c r="F2" s="427"/>
      <c r="G2" s="427"/>
      <c r="H2" s="427"/>
      <c r="I2" s="427"/>
    </row>
    <row r="4" spans="8:9" ht="15">
      <c r="H4" s="429" t="s">
        <v>126</v>
      </c>
      <c r="I4" s="429"/>
    </row>
    <row r="5" spans="1:9" ht="15">
      <c r="A5" s="426" t="s">
        <v>184</v>
      </c>
      <c r="B5" s="426"/>
      <c r="C5" s="426"/>
      <c r="D5" s="426"/>
      <c r="E5" s="426"/>
      <c r="F5" s="426"/>
      <c r="G5" s="426"/>
      <c r="H5" s="426"/>
      <c r="I5" s="426"/>
    </row>
    <row r="6" spans="1:9" ht="15">
      <c r="A6" s="426" t="s">
        <v>150</v>
      </c>
      <c r="B6" s="426"/>
      <c r="C6" s="426"/>
      <c r="D6" s="426"/>
      <c r="E6" s="426"/>
      <c r="F6" s="426"/>
      <c r="G6" s="426"/>
      <c r="H6" s="426"/>
      <c r="I6" s="426"/>
    </row>
    <row r="7" spans="1:9" ht="15">
      <c r="A7" s="434" t="str">
        <f>PL1!A9:H9</f>
        <v>(Kèm theo Công văn số:             /UBND ngày      /5/2022 của UBND thị xã Đức Phổ)</v>
      </c>
      <c r="B7" s="434"/>
      <c r="C7" s="434"/>
      <c r="D7" s="434"/>
      <c r="E7" s="434"/>
      <c r="F7" s="434"/>
      <c r="G7" s="434"/>
      <c r="H7" s="434"/>
      <c r="I7" s="434"/>
    </row>
    <row r="8" spans="1:9" ht="15">
      <c r="A8" s="93"/>
      <c r="B8" s="93"/>
      <c r="C8" s="93"/>
      <c r="D8" s="93"/>
      <c r="E8" s="93"/>
      <c r="F8" s="93"/>
      <c r="G8" s="93"/>
      <c r="H8" s="94"/>
      <c r="I8" s="93"/>
    </row>
    <row r="9" spans="1:9" ht="15">
      <c r="A9" s="425" t="s">
        <v>1</v>
      </c>
      <c r="B9" s="425" t="s">
        <v>2</v>
      </c>
      <c r="C9" s="425" t="s">
        <v>87</v>
      </c>
      <c r="D9" s="432" t="s">
        <v>84</v>
      </c>
      <c r="E9" s="432"/>
      <c r="F9" s="432"/>
      <c r="G9" s="432"/>
      <c r="H9" s="432"/>
      <c r="I9" s="432"/>
    </row>
    <row r="10" spans="1:9" ht="131.25">
      <c r="A10" s="425"/>
      <c r="B10" s="425"/>
      <c r="C10" s="425"/>
      <c r="D10" s="41" t="s">
        <v>187</v>
      </c>
      <c r="E10" s="41" t="s">
        <v>44</v>
      </c>
      <c r="F10" s="41" t="s">
        <v>188</v>
      </c>
      <c r="G10" s="41" t="s">
        <v>44</v>
      </c>
      <c r="H10" s="41" t="s">
        <v>86</v>
      </c>
      <c r="I10" s="56" t="s">
        <v>44</v>
      </c>
    </row>
    <row r="11" spans="1:9" ht="15">
      <c r="A11" s="95"/>
      <c r="B11" s="95"/>
      <c r="C11" s="57">
        <v>1</v>
      </c>
      <c r="D11" s="57">
        <v>2</v>
      </c>
      <c r="E11" s="57" t="s">
        <v>89</v>
      </c>
      <c r="F11" s="114">
        <v>4</v>
      </c>
      <c r="G11" s="114" t="s">
        <v>90</v>
      </c>
      <c r="H11" s="115" t="s">
        <v>91</v>
      </c>
      <c r="I11" s="58" t="s">
        <v>92</v>
      </c>
    </row>
    <row r="12" spans="1:10" ht="15">
      <c r="A12" s="42" t="s">
        <v>10</v>
      </c>
      <c r="B12" s="43" t="s">
        <v>11</v>
      </c>
      <c r="C12" s="44">
        <f>SUM(C13:C20)</f>
        <v>1460</v>
      </c>
      <c r="D12" s="61">
        <f>SUM(D13:D20)</f>
        <v>22</v>
      </c>
      <c r="E12" s="62">
        <f>D12/C12*100</f>
        <v>1.5068493150684932</v>
      </c>
      <c r="F12" s="116">
        <f>SUM(F13:F20)</f>
        <v>831</v>
      </c>
      <c r="G12" s="117">
        <f>F12/C12*100</f>
        <v>56.91780821917808</v>
      </c>
      <c r="H12" s="118">
        <f>C12-(D12+F12)</f>
        <v>607</v>
      </c>
      <c r="I12" s="119">
        <f aca="true" t="shared" si="0" ref="I12:I29">H12/C12*100</f>
        <v>41.57534246575342</v>
      </c>
      <c r="J12" s="97">
        <f aca="true" t="shared" si="1" ref="J12:J29">C12-D12-F12-H12</f>
        <v>0</v>
      </c>
    </row>
    <row r="13" spans="1:10" s="71" customFormat="1" ht="15.75">
      <c r="A13" s="98">
        <v>1</v>
      </c>
      <c r="B13" s="99" t="s">
        <v>153</v>
      </c>
      <c r="C13" s="67">
        <f>PL1!G16</f>
        <v>622</v>
      </c>
      <c r="D13" s="68">
        <v>0</v>
      </c>
      <c r="E13" s="53">
        <f aca="true" t="shared" si="2" ref="E13:E29">D13/C13*100</f>
        <v>0</v>
      </c>
      <c r="F13" s="69">
        <v>157</v>
      </c>
      <c r="G13" s="53">
        <f aca="true" t="shared" si="3" ref="G13:G29">F13/C13*100</f>
        <v>25.241157556270092</v>
      </c>
      <c r="H13" s="100">
        <f aca="true" t="shared" si="4" ref="H13:H29">C13-(D13+F13)</f>
        <v>465</v>
      </c>
      <c r="I13" s="70">
        <f t="shared" si="0"/>
        <v>74.7588424437299</v>
      </c>
      <c r="J13" s="101">
        <f t="shared" si="1"/>
        <v>0</v>
      </c>
    </row>
    <row r="14" spans="1:11" ht="15.75">
      <c r="A14" s="46">
        <v>2</v>
      </c>
      <c r="B14" s="47" t="s">
        <v>154</v>
      </c>
      <c r="C14" s="48">
        <f>PL1!G17</f>
        <v>71</v>
      </c>
      <c r="D14" s="74">
        <v>3</v>
      </c>
      <c r="E14" s="75">
        <f t="shared" si="2"/>
        <v>4.225352112676056</v>
      </c>
      <c r="F14" s="76">
        <v>63</v>
      </c>
      <c r="G14" s="75">
        <f t="shared" si="3"/>
        <v>88.73239436619718</v>
      </c>
      <c r="H14" s="102">
        <f t="shared" si="4"/>
        <v>5</v>
      </c>
      <c r="I14" s="77">
        <f t="shared" si="0"/>
        <v>7.042253521126761</v>
      </c>
      <c r="J14" s="97">
        <f t="shared" si="1"/>
        <v>0</v>
      </c>
      <c r="K14" s="54">
        <v>5</v>
      </c>
    </row>
    <row r="15" spans="1:11" ht="15.75">
      <c r="A15" s="46">
        <v>3</v>
      </c>
      <c r="B15" s="47" t="s">
        <v>155</v>
      </c>
      <c r="C15" s="48">
        <f>PL1!G18</f>
        <v>171</v>
      </c>
      <c r="D15" s="74">
        <v>4</v>
      </c>
      <c r="E15" s="75">
        <f t="shared" si="2"/>
        <v>2.3391812865497075</v>
      </c>
      <c r="F15" s="69">
        <v>138</v>
      </c>
      <c r="G15" s="53">
        <f t="shared" si="3"/>
        <v>80.7017543859649</v>
      </c>
      <c r="H15" s="100">
        <f t="shared" si="4"/>
        <v>29</v>
      </c>
      <c r="I15" s="70">
        <f t="shared" si="0"/>
        <v>16.95906432748538</v>
      </c>
      <c r="J15" s="97">
        <f t="shared" si="1"/>
        <v>0</v>
      </c>
      <c r="K15" s="54">
        <v>29</v>
      </c>
    </row>
    <row r="16" spans="1:12" ht="15.75">
      <c r="A16" s="46">
        <v>4</v>
      </c>
      <c r="B16" s="47" t="s">
        <v>156</v>
      </c>
      <c r="C16" s="48">
        <f>PL1!G19</f>
        <v>119</v>
      </c>
      <c r="D16" s="74">
        <v>0</v>
      </c>
      <c r="E16" s="75">
        <f t="shared" si="2"/>
        <v>0</v>
      </c>
      <c r="F16" s="110">
        <v>84</v>
      </c>
      <c r="G16" s="111">
        <f t="shared" si="3"/>
        <v>70.58823529411765</v>
      </c>
      <c r="H16" s="112">
        <f t="shared" si="4"/>
        <v>35</v>
      </c>
      <c r="I16" s="113">
        <f t="shared" si="0"/>
        <v>29.411764705882355</v>
      </c>
      <c r="J16" s="97">
        <f t="shared" si="1"/>
        <v>0</v>
      </c>
      <c r="K16" s="54">
        <v>36</v>
      </c>
      <c r="L16" s="54">
        <v>26</v>
      </c>
    </row>
    <row r="17" spans="1:11" ht="15.75">
      <c r="A17" s="46">
        <v>5</v>
      </c>
      <c r="B17" s="47" t="s">
        <v>157</v>
      </c>
      <c r="C17" s="48">
        <f>PL1!G20</f>
        <v>166</v>
      </c>
      <c r="D17" s="74">
        <v>2</v>
      </c>
      <c r="E17" s="75">
        <f t="shared" si="2"/>
        <v>1.2048192771084338</v>
      </c>
      <c r="F17" s="76">
        <v>138</v>
      </c>
      <c r="G17" s="75">
        <f t="shared" si="3"/>
        <v>83.13253012048193</v>
      </c>
      <c r="H17" s="102">
        <f t="shared" si="4"/>
        <v>26</v>
      </c>
      <c r="I17" s="77">
        <f t="shared" si="0"/>
        <v>15.66265060240964</v>
      </c>
      <c r="J17" s="97">
        <f t="shared" si="1"/>
        <v>0</v>
      </c>
      <c r="K17" s="54">
        <v>26</v>
      </c>
    </row>
    <row r="18" spans="1:11" ht="15.75">
      <c r="A18" s="46">
        <v>6</v>
      </c>
      <c r="B18" s="47" t="s">
        <v>158</v>
      </c>
      <c r="C18" s="48">
        <f>PL1!G21</f>
        <v>78</v>
      </c>
      <c r="D18" s="103">
        <v>0</v>
      </c>
      <c r="E18" s="75">
        <f>D18/C18*100</f>
        <v>0</v>
      </c>
      <c r="F18" s="81">
        <v>57</v>
      </c>
      <c r="G18" s="80">
        <f t="shared" si="3"/>
        <v>73.07692307692307</v>
      </c>
      <c r="H18" s="102">
        <f t="shared" si="4"/>
        <v>21</v>
      </c>
      <c r="I18" s="82">
        <f>H18/C18*100</f>
        <v>26.923076923076923</v>
      </c>
      <c r="J18" s="97">
        <f t="shared" si="1"/>
        <v>0</v>
      </c>
      <c r="K18" s="54">
        <v>18</v>
      </c>
    </row>
    <row r="19" spans="1:11" ht="15.75">
      <c r="A19" s="46">
        <v>7</v>
      </c>
      <c r="B19" s="47" t="s">
        <v>159</v>
      </c>
      <c r="C19" s="48">
        <f>PL1!G22</f>
        <v>73</v>
      </c>
      <c r="D19" s="74">
        <v>0</v>
      </c>
      <c r="E19" s="75">
        <f t="shared" si="2"/>
        <v>0</v>
      </c>
      <c r="F19" s="76">
        <v>59</v>
      </c>
      <c r="G19" s="53">
        <f t="shared" si="3"/>
        <v>80.82191780821918</v>
      </c>
      <c r="H19" s="102">
        <f t="shared" si="4"/>
        <v>14</v>
      </c>
      <c r="I19" s="77">
        <f t="shared" si="0"/>
        <v>19.17808219178082</v>
      </c>
      <c r="J19" s="97"/>
      <c r="K19" s="54">
        <v>14</v>
      </c>
    </row>
    <row r="20" spans="1:11" ht="15.75">
      <c r="A20" s="46">
        <v>8</v>
      </c>
      <c r="B20" s="47" t="s">
        <v>160</v>
      </c>
      <c r="C20" s="48">
        <f>PL1!G23</f>
        <v>160</v>
      </c>
      <c r="D20" s="74">
        <v>13</v>
      </c>
      <c r="E20" s="75">
        <f t="shared" si="2"/>
        <v>8.125</v>
      </c>
      <c r="F20" s="76">
        <v>135</v>
      </c>
      <c r="G20" s="75">
        <f t="shared" si="3"/>
        <v>84.375</v>
      </c>
      <c r="H20" s="102">
        <f t="shared" si="4"/>
        <v>12</v>
      </c>
      <c r="I20" s="77">
        <f t="shared" si="0"/>
        <v>7.5</v>
      </c>
      <c r="J20" s="97">
        <f t="shared" si="1"/>
        <v>0</v>
      </c>
      <c r="K20" s="54">
        <v>6</v>
      </c>
    </row>
    <row r="21" spans="1:10" ht="15">
      <c r="A21" s="42" t="s">
        <v>13</v>
      </c>
      <c r="B21" s="43" t="s">
        <v>14</v>
      </c>
      <c r="C21" s="44">
        <f>SUM(C22:C28)</f>
        <v>1248</v>
      </c>
      <c r="D21" s="61">
        <f>SUM(D22:D28)</f>
        <v>358</v>
      </c>
      <c r="E21" s="62">
        <f t="shared" si="2"/>
        <v>28.685897435897434</v>
      </c>
      <c r="F21" s="63">
        <f>SUM(F22:F28)</f>
        <v>773</v>
      </c>
      <c r="G21" s="62">
        <f t="shared" si="3"/>
        <v>61.93910256410257</v>
      </c>
      <c r="H21" s="96">
        <f t="shared" si="4"/>
        <v>117</v>
      </c>
      <c r="I21" s="64">
        <f t="shared" si="0"/>
        <v>9.375</v>
      </c>
      <c r="J21" s="97">
        <f t="shared" si="1"/>
        <v>0</v>
      </c>
    </row>
    <row r="22" spans="1:10" ht="15.75">
      <c r="A22" s="46">
        <v>9</v>
      </c>
      <c r="B22" s="47" t="s">
        <v>161</v>
      </c>
      <c r="C22" s="48">
        <f>PL1!G25</f>
        <v>138</v>
      </c>
      <c r="D22" s="74">
        <v>10</v>
      </c>
      <c r="E22" s="53">
        <f t="shared" si="2"/>
        <v>7.246376811594203</v>
      </c>
      <c r="F22" s="76">
        <v>105</v>
      </c>
      <c r="G22" s="75">
        <f t="shared" si="3"/>
        <v>76.08695652173914</v>
      </c>
      <c r="H22" s="102">
        <f t="shared" si="4"/>
        <v>23</v>
      </c>
      <c r="I22" s="77">
        <f t="shared" si="0"/>
        <v>16.666666666666664</v>
      </c>
      <c r="J22" s="97">
        <f t="shared" si="1"/>
        <v>0</v>
      </c>
    </row>
    <row r="23" spans="1:11" ht="15.75">
      <c r="A23" s="46">
        <v>10</v>
      </c>
      <c r="B23" s="47" t="s">
        <v>152</v>
      </c>
      <c r="C23" s="48">
        <f>PL1!G26</f>
        <v>185</v>
      </c>
      <c r="D23" s="74">
        <v>2</v>
      </c>
      <c r="E23" s="75">
        <f t="shared" si="2"/>
        <v>1.0810810810810811</v>
      </c>
      <c r="F23" s="69">
        <v>167</v>
      </c>
      <c r="G23" s="75">
        <f t="shared" si="3"/>
        <v>90.27027027027027</v>
      </c>
      <c r="H23" s="102">
        <f t="shared" si="4"/>
        <v>16</v>
      </c>
      <c r="I23" s="77">
        <f t="shared" si="0"/>
        <v>8.64864864864865</v>
      </c>
      <c r="J23" s="97">
        <f>C23-D23-F23-H23</f>
        <v>0</v>
      </c>
      <c r="K23" s="54">
        <v>15</v>
      </c>
    </row>
    <row r="24" spans="1:11" s="71" customFormat="1" ht="15.75">
      <c r="A24" s="98">
        <v>11</v>
      </c>
      <c r="B24" s="99" t="s">
        <v>162</v>
      </c>
      <c r="C24" s="67">
        <f>PL1!G27</f>
        <v>130</v>
      </c>
      <c r="D24" s="68">
        <v>30</v>
      </c>
      <c r="E24" s="53">
        <f t="shared" si="2"/>
        <v>23.076923076923077</v>
      </c>
      <c r="F24" s="69">
        <v>94</v>
      </c>
      <c r="G24" s="53">
        <f t="shared" si="3"/>
        <v>72.3076923076923</v>
      </c>
      <c r="H24" s="100">
        <f t="shared" si="4"/>
        <v>6</v>
      </c>
      <c r="I24" s="70">
        <f t="shared" si="0"/>
        <v>4.615384615384616</v>
      </c>
      <c r="K24" s="71">
        <v>8</v>
      </c>
    </row>
    <row r="25" spans="1:11" ht="15.75">
      <c r="A25" s="46">
        <v>12</v>
      </c>
      <c r="B25" s="49" t="s">
        <v>163</v>
      </c>
      <c r="C25" s="48">
        <f>PL1!G28</f>
        <v>99</v>
      </c>
      <c r="D25" s="74">
        <v>21</v>
      </c>
      <c r="E25" s="75">
        <f t="shared" si="2"/>
        <v>21.21212121212121</v>
      </c>
      <c r="F25" s="69">
        <v>74</v>
      </c>
      <c r="G25" s="53">
        <f t="shared" si="3"/>
        <v>74.74747474747475</v>
      </c>
      <c r="H25" s="68">
        <v>0</v>
      </c>
      <c r="I25" s="70">
        <f t="shared" si="0"/>
        <v>0</v>
      </c>
      <c r="J25" s="97">
        <f t="shared" si="1"/>
        <v>4</v>
      </c>
      <c r="K25" s="54">
        <v>0</v>
      </c>
    </row>
    <row r="26" spans="1:11" ht="15.75">
      <c r="A26" s="46">
        <v>13</v>
      </c>
      <c r="B26" s="47" t="s">
        <v>164</v>
      </c>
      <c r="C26" s="48">
        <f>PL1!G29</f>
        <v>109</v>
      </c>
      <c r="D26" s="74">
        <v>0</v>
      </c>
      <c r="E26" s="75">
        <f t="shared" si="2"/>
        <v>0</v>
      </c>
      <c r="F26" s="76">
        <v>99</v>
      </c>
      <c r="G26" s="75">
        <f t="shared" si="3"/>
        <v>90.82568807339449</v>
      </c>
      <c r="H26" s="102">
        <f t="shared" si="4"/>
        <v>10</v>
      </c>
      <c r="I26" s="77">
        <f t="shared" si="0"/>
        <v>9.174311926605505</v>
      </c>
      <c r="J26" s="97">
        <f t="shared" si="1"/>
        <v>0</v>
      </c>
      <c r="K26" s="54">
        <v>9</v>
      </c>
    </row>
    <row r="27" spans="1:11" s="71" customFormat="1" ht="15.75">
      <c r="A27" s="98">
        <v>14</v>
      </c>
      <c r="B27" s="99" t="s">
        <v>165</v>
      </c>
      <c r="C27" s="67">
        <f>PL1!G30</f>
        <v>267</v>
      </c>
      <c r="D27" s="68">
        <v>21</v>
      </c>
      <c r="E27" s="53">
        <f t="shared" si="2"/>
        <v>7.865168539325842</v>
      </c>
      <c r="F27" s="69">
        <v>223</v>
      </c>
      <c r="G27" s="53">
        <f t="shared" si="3"/>
        <v>83.52059925093633</v>
      </c>
      <c r="H27" s="100">
        <f t="shared" si="4"/>
        <v>23</v>
      </c>
      <c r="I27" s="70">
        <f t="shared" si="0"/>
        <v>8.614232209737828</v>
      </c>
      <c r="J27" s="101">
        <f t="shared" si="1"/>
        <v>0</v>
      </c>
      <c r="K27" s="71">
        <v>21</v>
      </c>
    </row>
    <row r="28" spans="1:11" ht="15">
      <c r="A28" s="46">
        <v>15</v>
      </c>
      <c r="B28" s="50" t="s">
        <v>166</v>
      </c>
      <c r="C28" s="48">
        <f>PL1!G31</f>
        <v>320</v>
      </c>
      <c r="D28" s="74">
        <v>274</v>
      </c>
      <c r="E28" s="75">
        <f t="shared" si="2"/>
        <v>85.625</v>
      </c>
      <c r="F28" s="76">
        <v>11</v>
      </c>
      <c r="G28" s="75">
        <f t="shared" si="3"/>
        <v>3.4375000000000004</v>
      </c>
      <c r="H28" s="102">
        <f t="shared" si="4"/>
        <v>35</v>
      </c>
      <c r="I28" s="77">
        <f t="shared" si="0"/>
        <v>10.9375</v>
      </c>
      <c r="J28" s="97">
        <f t="shared" si="1"/>
        <v>0</v>
      </c>
      <c r="K28" s="54">
        <v>35</v>
      </c>
    </row>
    <row r="29" spans="1:10" s="109" customFormat="1" ht="21" customHeight="1">
      <c r="A29" s="51" t="s">
        <v>17</v>
      </c>
      <c r="B29" s="52" t="s">
        <v>167</v>
      </c>
      <c r="C29" s="104">
        <f>C12+C21</f>
        <v>2708</v>
      </c>
      <c r="D29" s="105">
        <f>D12+D21</f>
        <v>380</v>
      </c>
      <c r="E29" s="106">
        <f t="shared" si="2"/>
        <v>14.032496307237812</v>
      </c>
      <c r="F29" s="104">
        <f>F12+F21</f>
        <v>1604</v>
      </c>
      <c r="G29" s="106">
        <f t="shared" si="3"/>
        <v>59.23190546528804</v>
      </c>
      <c r="H29" s="107">
        <f t="shared" si="4"/>
        <v>724</v>
      </c>
      <c r="I29" s="108">
        <f t="shared" si="0"/>
        <v>26.73559822747415</v>
      </c>
      <c r="J29" s="97">
        <f t="shared" si="1"/>
        <v>0</v>
      </c>
    </row>
  </sheetData>
  <sheetProtection/>
  <mergeCells count="12">
    <mergeCell ref="A1:B1"/>
    <mergeCell ref="A2:B2"/>
    <mergeCell ref="D1:I1"/>
    <mergeCell ref="D2:I2"/>
    <mergeCell ref="A7:I7"/>
    <mergeCell ref="A6:I6"/>
    <mergeCell ref="A5:I5"/>
    <mergeCell ref="H4:I4"/>
    <mergeCell ref="D9:I9"/>
    <mergeCell ref="A9:A10"/>
    <mergeCell ref="B9:B10"/>
    <mergeCell ref="C9:C10"/>
  </mergeCells>
  <printOptions/>
  <pageMargins left="0.46" right="0.21" top="0.71" bottom="0.75" header="0.27" footer="0.3"/>
  <pageSetup horizontalDpi="600" verticalDpi="600" orientation="portrait" paperSize="9" r:id="rId2"/>
  <ignoredErrors>
    <ignoredError sqref="E29 E12 E21" formula="1"/>
  </ignoredErrors>
  <drawing r:id="rId1"/>
</worksheet>
</file>

<file path=xl/worksheets/sheet9.xml><?xml version="1.0" encoding="utf-8"?>
<worksheet xmlns="http://schemas.openxmlformats.org/spreadsheetml/2006/main" xmlns:r="http://schemas.openxmlformats.org/officeDocument/2006/relationships">
  <dimension ref="A1:P34"/>
  <sheetViews>
    <sheetView zoomScalePageLayoutView="0" workbookViewId="0" topLeftCell="A16">
      <selection activeCell="A5" sqref="A5:IV5"/>
    </sheetView>
  </sheetViews>
  <sheetFormatPr defaultColWidth="9.140625" defaultRowHeight="15"/>
  <cols>
    <col min="1" max="1" width="4.8515625" style="147" customWidth="1"/>
    <col min="2" max="2" width="19.57421875" style="147" customWidth="1"/>
    <col min="3" max="3" width="10.140625" style="147" bestFit="1" customWidth="1"/>
    <col min="4" max="7" width="8.421875" style="147" customWidth="1"/>
    <col min="8" max="8" width="7.421875" style="147" customWidth="1"/>
    <col min="9" max="10" width="6.421875" style="147" customWidth="1"/>
    <col min="11" max="11" width="7.8515625" style="147" customWidth="1"/>
    <col min="12" max="12" width="7.140625" style="147" customWidth="1"/>
    <col min="13" max="13" width="8.28125" style="147" customWidth="1"/>
    <col min="14" max="14" width="8.421875" style="147" customWidth="1"/>
    <col min="15" max="15" width="7.421875" style="147" customWidth="1"/>
    <col min="16" max="16384" width="9.140625" style="147" customWidth="1"/>
  </cols>
  <sheetData>
    <row r="1" spans="14:15" s="197" customFormat="1" ht="15">
      <c r="N1" s="442" t="s">
        <v>223</v>
      </c>
      <c r="O1" s="442"/>
    </row>
    <row r="2" spans="1:15" s="143" customFormat="1" ht="14.25">
      <c r="A2" s="393" t="str">
        <f>PL3!$A$1:$B$1</f>
        <v>ỦY BAN NHÂN DÂN</v>
      </c>
      <c r="B2" s="393"/>
      <c r="C2" s="393"/>
      <c r="H2" s="393" t="s">
        <v>185</v>
      </c>
      <c r="I2" s="393"/>
      <c r="J2" s="393"/>
      <c r="K2" s="393"/>
      <c r="L2" s="393"/>
      <c r="M2" s="393"/>
      <c r="N2" s="393"/>
      <c r="O2" s="393"/>
    </row>
    <row r="3" spans="1:15" s="143" customFormat="1" ht="16.5">
      <c r="A3" s="393" t="str">
        <f>PL3!$A$2:$B$2</f>
        <v>THỊ XÃ ĐỨC PHỔ</v>
      </c>
      <c r="B3" s="393"/>
      <c r="C3" s="393"/>
      <c r="H3" s="388" t="s">
        <v>171</v>
      </c>
      <c r="I3" s="388"/>
      <c r="J3" s="388"/>
      <c r="K3" s="388"/>
      <c r="L3" s="388"/>
      <c r="M3" s="388"/>
      <c r="N3" s="388"/>
      <c r="O3" s="388"/>
    </row>
    <row r="5" spans="1:15" ht="15">
      <c r="A5" s="370" t="s">
        <v>76</v>
      </c>
      <c r="B5" s="370"/>
      <c r="C5" s="370"/>
      <c r="D5" s="370"/>
      <c r="E5" s="370"/>
      <c r="F5" s="370"/>
      <c r="G5" s="370"/>
      <c r="H5" s="370"/>
      <c r="I5" s="370"/>
      <c r="J5" s="370"/>
      <c r="K5" s="370"/>
      <c r="L5" s="370"/>
      <c r="M5" s="370"/>
      <c r="N5" s="370"/>
      <c r="O5" s="370"/>
    </row>
    <row r="6" spans="1:15" ht="16.5">
      <c r="A6" s="388" t="s">
        <v>18</v>
      </c>
      <c r="B6" s="388"/>
      <c r="C6" s="388"/>
      <c r="D6" s="388"/>
      <c r="E6" s="388"/>
      <c r="F6" s="388"/>
      <c r="G6" s="388"/>
      <c r="H6" s="388"/>
      <c r="I6" s="388"/>
      <c r="J6" s="388"/>
      <c r="K6" s="388"/>
      <c r="L6" s="388"/>
      <c r="M6" s="388"/>
      <c r="N6" s="388"/>
      <c r="O6" s="388"/>
    </row>
    <row r="7" spans="1:15" ht="15">
      <c r="A7" s="398" t="str">
        <f>PL1!A9:H9</f>
        <v>(Kèm theo Công văn số:             /UBND ngày      /5/2022 của UBND thị xã Đức Phổ)</v>
      </c>
      <c r="B7" s="398"/>
      <c r="C7" s="398"/>
      <c r="D7" s="398"/>
      <c r="E7" s="398"/>
      <c r="F7" s="398"/>
      <c r="G7" s="398"/>
      <c r="H7" s="398"/>
      <c r="I7" s="398"/>
      <c r="J7" s="398"/>
      <c r="K7" s="398"/>
      <c r="L7" s="398"/>
      <c r="M7" s="398"/>
      <c r="N7" s="398"/>
      <c r="O7" s="398"/>
    </row>
    <row r="9" spans="1:15" ht="22.5" customHeight="1">
      <c r="A9" s="389" t="s">
        <v>1</v>
      </c>
      <c r="B9" s="390" t="s">
        <v>73</v>
      </c>
      <c r="C9" s="389" t="s">
        <v>3</v>
      </c>
      <c r="D9" s="389" t="s">
        <v>19</v>
      </c>
      <c r="E9" s="389"/>
      <c r="F9" s="389"/>
      <c r="G9" s="389"/>
      <c r="H9" s="389"/>
      <c r="I9" s="389"/>
      <c r="J9" s="389"/>
      <c r="K9" s="389"/>
      <c r="L9" s="389"/>
      <c r="M9" s="389"/>
      <c r="N9" s="389"/>
      <c r="O9" s="389"/>
    </row>
    <row r="10" spans="1:15" ht="24.75" customHeight="1">
      <c r="A10" s="389"/>
      <c r="B10" s="392"/>
      <c r="C10" s="389"/>
      <c r="D10" s="206">
        <v>1</v>
      </c>
      <c r="E10" s="206">
        <v>2</v>
      </c>
      <c r="F10" s="206">
        <v>3</v>
      </c>
      <c r="G10" s="206">
        <v>4</v>
      </c>
      <c r="H10" s="206">
        <v>5</v>
      </c>
      <c r="I10" s="206">
        <v>6</v>
      </c>
      <c r="J10" s="206">
        <v>7</v>
      </c>
      <c r="K10" s="206">
        <v>8</v>
      </c>
      <c r="L10" s="206">
        <v>9</v>
      </c>
      <c r="M10" s="206">
        <v>10</v>
      </c>
      <c r="N10" s="206">
        <v>11</v>
      </c>
      <c r="O10" s="206">
        <v>12</v>
      </c>
    </row>
    <row r="11" spans="1:16" s="10" customFormat="1" ht="15">
      <c r="A11" s="163" t="s">
        <v>10</v>
      </c>
      <c r="B11" s="131" t="s">
        <v>11</v>
      </c>
      <c r="C11" s="157">
        <f>SUM(C12:C19)</f>
        <v>884</v>
      </c>
      <c r="D11" s="157">
        <f aca="true" t="shared" si="0" ref="D11:O11">SUM(D12:D19)</f>
        <v>502</v>
      </c>
      <c r="E11" s="157">
        <f t="shared" si="0"/>
        <v>326</v>
      </c>
      <c r="F11" s="157">
        <f t="shared" si="0"/>
        <v>65</v>
      </c>
      <c r="G11" s="157">
        <f t="shared" si="0"/>
        <v>474</v>
      </c>
      <c r="H11" s="157">
        <f t="shared" si="0"/>
        <v>139</v>
      </c>
      <c r="I11" s="157">
        <f t="shared" si="0"/>
        <v>54</v>
      </c>
      <c r="J11" s="157">
        <f t="shared" si="0"/>
        <v>312</v>
      </c>
      <c r="K11" s="157">
        <f t="shared" si="0"/>
        <v>222</v>
      </c>
      <c r="L11" s="157">
        <f t="shared" si="0"/>
        <v>276</v>
      </c>
      <c r="M11" s="157">
        <f t="shared" si="0"/>
        <v>226</v>
      </c>
      <c r="N11" s="157">
        <f t="shared" si="0"/>
        <v>603</v>
      </c>
      <c r="O11" s="157">
        <f t="shared" si="0"/>
        <v>235</v>
      </c>
      <c r="P11" s="287"/>
    </row>
    <row r="12" spans="1:15" s="188" customFormat="1" ht="15.75">
      <c r="A12" s="151">
        <v>1</v>
      </c>
      <c r="B12" s="134" t="s">
        <v>153</v>
      </c>
      <c r="C12" s="138">
        <f>PL1!E16</f>
        <v>353</v>
      </c>
      <c r="D12" s="207">
        <v>176</v>
      </c>
      <c r="E12" s="207">
        <v>103</v>
      </c>
      <c r="F12" s="207">
        <v>32</v>
      </c>
      <c r="G12" s="207">
        <v>223</v>
      </c>
      <c r="H12" s="208">
        <v>54</v>
      </c>
      <c r="I12" s="208">
        <v>13</v>
      </c>
      <c r="J12" s="207">
        <v>75</v>
      </c>
      <c r="K12" s="209">
        <v>73</v>
      </c>
      <c r="L12" s="209">
        <v>20</v>
      </c>
      <c r="M12" s="209">
        <v>159</v>
      </c>
      <c r="N12" s="210">
        <v>184</v>
      </c>
      <c r="O12" s="210">
        <v>70</v>
      </c>
    </row>
    <row r="13" spans="1:15" ht="15.75">
      <c r="A13" s="167">
        <v>2</v>
      </c>
      <c r="B13" s="132" t="s">
        <v>154</v>
      </c>
      <c r="C13" s="211">
        <f>PL1!E17</f>
        <v>45</v>
      </c>
      <c r="D13" s="203">
        <v>32</v>
      </c>
      <c r="E13" s="203">
        <v>17</v>
      </c>
      <c r="F13" s="203">
        <v>0</v>
      </c>
      <c r="G13" s="203">
        <v>15</v>
      </c>
      <c r="H13" s="212">
        <v>4</v>
      </c>
      <c r="I13" s="212">
        <v>0</v>
      </c>
      <c r="J13" s="203">
        <v>3</v>
      </c>
      <c r="K13" s="213">
        <v>5</v>
      </c>
      <c r="L13" s="213">
        <v>11</v>
      </c>
      <c r="M13" s="209">
        <v>6</v>
      </c>
      <c r="N13" s="214">
        <v>32</v>
      </c>
      <c r="O13" s="214">
        <v>14</v>
      </c>
    </row>
    <row r="14" spans="1:15" ht="15.75">
      <c r="A14" s="167">
        <v>3</v>
      </c>
      <c r="B14" s="132" t="s">
        <v>155</v>
      </c>
      <c r="C14" s="211">
        <f>PL1!E18</f>
        <v>89</v>
      </c>
      <c r="D14" s="203">
        <v>57</v>
      </c>
      <c r="E14" s="203">
        <v>20</v>
      </c>
      <c r="F14" s="203">
        <v>20</v>
      </c>
      <c r="G14" s="203">
        <v>42</v>
      </c>
      <c r="H14" s="212">
        <v>5</v>
      </c>
      <c r="I14" s="212">
        <v>0</v>
      </c>
      <c r="J14" s="203">
        <v>20</v>
      </c>
      <c r="K14" s="213">
        <v>4</v>
      </c>
      <c r="L14" s="213">
        <v>7</v>
      </c>
      <c r="M14" s="213">
        <v>4</v>
      </c>
      <c r="N14" s="214">
        <v>66</v>
      </c>
      <c r="O14" s="214">
        <v>29</v>
      </c>
    </row>
    <row r="15" spans="1:15" ht="15.75">
      <c r="A15" s="167">
        <v>4</v>
      </c>
      <c r="B15" s="215" t="s">
        <v>156</v>
      </c>
      <c r="C15" s="211">
        <f>PL1!E19</f>
        <v>94</v>
      </c>
      <c r="D15" s="203">
        <v>25</v>
      </c>
      <c r="E15" s="203">
        <v>19</v>
      </c>
      <c r="F15" s="203">
        <v>5</v>
      </c>
      <c r="G15" s="203">
        <v>78</v>
      </c>
      <c r="H15" s="212">
        <v>9</v>
      </c>
      <c r="I15" s="212">
        <v>4</v>
      </c>
      <c r="J15" s="203">
        <v>27</v>
      </c>
      <c r="K15" s="213">
        <v>5</v>
      </c>
      <c r="L15" s="213">
        <v>74</v>
      </c>
      <c r="M15" s="213">
        <v>4</v>
      </c>
      <c r="N15" s="214">
        <v>53</v>
      </c>
      <c r="O15" s="214">
        <v>11</v>
      </c>
    </row>
    <row r="16" spans="1:15" ht="15.75">
      <c r="A16" s="167">
        <v>5</v>
      </c>
      <c r="B16" s="132" t="s">
        <v>157</v>
      </c>
      <c r="C16" s="211">
        <f>PL1!E20</f>
        <v>61</v>
      </c>
      <c r="D16" s="203">
        <v>23</v>
      </c>
      <c r="E16" s="203">
        <v>55</v>
      </c>
      <c r="F16" s="203">
        <v>4</v>
      </c>
      <c r="G16" s="203">
        <v>0</v>
      </c>
      <c r="H16" s="212">
        <v>17</v>
      </c>
      <c r="I16" s="212">
        <v>9</v>
      </c>
      <c r="J16" s="203">
        <v>43</v>
      </c>
      <c r="K16" s="213">
        <v>55</v>
      </c>
      <c r="L16" s="213">
        <v>45</v>
      </c>
      <c r="M16" s="213">
        <v>26</v>
      </c>
      <c r="N16" s="214">
        <v>44</v>
      </c>
      <c r="O16" s="214">
        <v>41</v>
      </c>
    </row>
    <row r="17" spans="1:15" ht="15.75">
      <c r="A17" s="167">
        <v>6</v>
      </c>
      <c r="B17" s="132" t="s">
        <v>158</v>
      </c>
      <c r="C17" s="211">
        <f>PL1!E21</f>
        <v>63</v>
      </c>
      <c r="D17" s="203">
        <v>60</v>
      </c>
      <c r="E17" s="203">
        <v>63</v>
      </c>
      <c r="F17" s="203">
        <v>4</v>
      </c>
      <c r="G17" s="203">
        <v>63</v>
      </c>
      <c r="H17" s="212">
        <v>41</v>
      </c>
      <c r="I17" s="212">
        <v>24</v>
      </c>
      <c r="J17" s="203">
        <v>49</v>
      </c>
      <c r="K17" s="213">
        <v>63</v>
      </c>
      <c r="L17" s="213">
        <v>63</v>
      </c>
      <c r="M17" s="213">
        <v>3</v>
      </c>
      <c r="N17" s="214">
        <v>63</v>
      </c>
      <c r="O17" s="214">
        <v>27</v>
      </c>
    </row>
    <row r="18" spans="1:15" ht="15.75">
      <c r="A18" s="167">
        <v>7</v>
      </c>
      <c r="B18" s="132" t="s">
        <v>159</v>
      </c>
      <c r="C18" s="211">
        <f>PL1!E22</f>
        <v>65</v>
      </c>
      <c r="D18" s="216">
        <v>18</v>
      </c>
      <c r="E18" s="216">
        <v>20</v>
      </c>
      <c r="F18" s="216"/>
      <c r="G18" s="216">
        <v>27</v>
      </c>
      <c r="H18" s="217">
        <v>1</v>
      </c>
      <c r="I18" s="217">
        <v>1</v>
      </c>
      <c r="J18" s="216">
        <v>28</v>
      </c>
      <c r="K18" s="217">
        <v>8</v>
      </c>
      <c r="L18" s="217">
        <v>32</v>
      </c>
      <c r="M18" s="217">
        <v>12</v>
      </c>
      <c r="N18" s="216">
        <v>49</v>
      </c>
      <c r="O18" s="216">
        <v>24</v>
      </c>
    </row>
    <row r="19" spans="1:15" ht="15.75">
      <c r="A19" s="167">
        <v>8</v>
      </c>
      <c r="B19" s="132" t="s">
        <v>160</v>
      </c>
      <c r="C19" s="211">
        <f>PL1!E23</f>
        <v>114</v>
      </c>
      <c r="D19" s="203">
        <v>111</v>
      </c>
      <c r="E19" s="203">
        <v>29</v>
      </c>
      <c r="F19" s="203">
        <v>0</v>
      </c>
      <c r="G19" s="203">
        <v>26</v>
      </c>
      <c r="H19" s="212">
        <v>8</v>
      </c>
      <c r="I19" s="212">
        <v>3</v>
      </c>
      <c r="J19" s="203">
        <v>67</v>
      </c>
      <c r="K19" s="213">
        <v>9</v>
      </c>
      <c r="L19" s="213">
        <v>24</v>
      </c>
      <c r="M19" s="213">
        <v>12</v>
      </c>
      <c r="N19" s="214">
        <v>112</v>
      </c>
      <c r="O19" s="214">
        <v>19</v>
      </c>
    </row>
    <row r="20" spans="1:16" s="10" customFormat="1" ht="15">
      <c r="A20" s="163" t="s">
        <v>13</v>
      </c>
      <c r="B20" s="131" t="s">
        <v>14</v>
      </c>
      <c r="C20" s="157">
        <f>SUM(C21:C27)</f>
        <v>820</v>
      </c>
      <c r="D20" s="157">
        <f>SUM(D21:D27)</f>
        <v>360</v>
      </c>
      <c r="E20" s="157">
        <f aca="true" t="shared" si="1" ref="E20:O20">SUM(E21:E27)</f>
        <v>334</v>
      </c>
      <c r="F20" s="157">
        <f t="shared" si="1"/>
        <v>12</v>
      </c>
      <c r="G20" s="157">
        <f t="shared" si="1"/>
        <v>250</v>
      </c>
      <c r="H20" s="157">
        <f t="shared" si="1"/>
        <v>54</v>
      </c>
      <c r="I20" s="157">
        <f t="shared" si="1"/>
        <v>24</v>
      </c>
      <c r="J20" s="157">
        <f t="shared" si="1"/>
        <v>209</v>
      </c>
      <c r="K20" s="157">
        <f t="shared" si="1"/>
        <v>112</v>
      </c>
      <c r="L20" s="157">
        <f t="shared" si="1"/>
        <v>234</v>
      </c>
      <c r="M20" s="157">
        <f t="shared" si="1"/>
        <v>211</v>
      </c>
      <c r="N20" s="157">
        <f t="shared" si="1"/>
        <v>464</v>
      </c>
      <c r="O20" s="157">
        <f t="shared" si="1"/>
        <v>93</v>
      </c>
      <c r="P20" s="287"/>
    </row>
    <row r="21" spans="1:15" ht="15.75">
      <c r="A21" s="167">
        <v>9</v>
      </c>
      <c r="B21" s="132" t="s">
        <v>161</v>
      </c>
      <c r="C21" s="211">
        <f>PL1!E25</f>
        <v>95</v>
      </c>
      <c r="D21" s="203">
        <v>75</v>
      </c>
      <c r="E21" s="203">
        <v>51</v>
      </c>
      <c r="F21" s="203">
        <v>0</v>
      </c>
      <c r="G21" s="203">
        <v>37</v>
      </c>
      <c r="H21" s="212">
        <v>7</v>
      </c>
      <c r="I21" s="212">
        <v>2</v>
      </c>
      <c r="J21" s="203">
        <v>41</v>
      </c>
      <c r="K21" s="213">
        <v>27</v>
      </c>
      <c r="L21" s="213">
        <v>9</v>
      </c>
      <c r="M21" s="213">
        <v>17</v>
      </c>
      <c r="N21" s="214">
        <v>58</v>
      </c>
      <c r="O21" s="214">
        <v>14</v>
      </c>
    </row>
    <row r="22" spans="1:15" ht="15.75">
      <c r="A22" s="167">
        <v>10</v>
      </c>
      <c r="B22" s="132" t="s">
        <v>152</v>
      </c>
      <c r="C22" s="211">
        <f>PL1!E26</f>
        <v>119</v>
      </c>
      <c r="D22" s="203">
        <v>42</v>
      </c>
      <c r="E22" s="203">
        <v>41</v>
      </c>
      <c r="F22" s="203">
        <v>2</v>
      </c>
      <c r="G22" s="203">
        <v>63</v>
      </c>
      <c r="H22" s="212">
        <v>10</v>
      </c>
      <c r="I22" s="212">
        <v>4</v>
      </c>
      <c r="J22" s="203">
        <v>50</v>
      </c>
      <c r="K22" s="213">
        <v>8</v>
      </c>
      <c r="L22" s="213">
        <v>40</v>
      </c>
      <c r="M22" s="213">
        <v>19</v>
      </c>
      <c r="N22" s="214">
        <v>95</v>
      </c>
      <c r="O22" s="214">
        <v>30</v>
      </c>
    </row>
    <row r="23" spans="1:15" s="71" customFormat="1" ht="15.75">
      <c r="A23" s="98">
        <v>11</v>
      </c>
      <c r="B23" s="99" t="s">
        <v>162</v>
      </c>
      <c r="C23" s="277">
        <f>PL1!E27</f>
        <v>241</v>
      </c>
      <c r="D23" s="278">
        <v>89</v>
      </c>
      <c r="E23" s="278">
        <v>110</v>
      </c>
      <c r="F23" s="279">
        <v>0</v>
      </c>
      <c r="G23" s="279">
        <v>0</v>
      </c>
      <c r="H23" s="278">
        <v>6</v>
      </c>
      <c r="I23" s="278">
        <v>4</v>
      </c>
      <c r="J23" s="278">
        <v>41</v>
      </c>
      <c r="K23" s="278">
        <v>40</v>
      </c>
      <c r="L23" s="278">
        <v>75</v>
      </c>
      <c r="M23" s="278">
        <v>82</v>
      </c>
      <c r="N23" s="278">
        <v>95</v>
      </c>
      <c r="O23" s="278">
        <v>15</v>
      </c>
    </row>
    <row r="24" spans="1:15" s="54" customFormat="1" ht="15.75">
      <c r="A24" s="46">
        <v>12</v>
      </c>
      <c r="B24" s="49" t="s">
        <v>163</v>
      </c>
      <c r="C24" s="280">
        <f>PL1!E28</f>
        <v>86</v>
      </c>
      <c r="D24" s="281">
        <v>5</v>
      </c>
      <c r="E24" s="281">
        <v>2</v>
      </c>
      <c r="F24" s="281">
        <v>5</v>
      </c>
      <c r="G24" s="281">
        <v>7</v>
      </c>
      <c r="H24" s="282">
        <v>9</v>
      </c>
      <c r="I24" s="282">
        <v>9</v>
      </c>
      <c r="J24" s="281">
        <v>12</v>
      </c>
      <c r="K24" s="283">
        <v>12</v>
      </c>
      <c r="L24" s="283">
        <v>10</v>
      </c>
      <c r="M24" s="283">
        <v>12</v>
      </c>
      <c r="N24" s="284">
        <v>2</v>
      </c>
      <c r="O24" s="284">
        <v>2</v>
      </c>
    </row>
    <row r="25" spans="1:15" s="54" customFormat="1" ht="15.75">
      <c r="A25" s="46">
        <v>13</v>
      </c>
      <c r="B25" s="47" t="s">
        <v>164</v>
      </c>
      <c r="C25" s="280">
        <f>PL1!E29</f>
        <v>82</v>
      </c>
      <c r="D25" s="281">
        <v>3</v>
      </c>
      <c r="E25" s="281">
        <v>70</v>
      </c>
      <c r="F25" s="281">
        <v>0</v>
      </c>
      <c r="G25" s="281">
        <v>82</v>
      </c>
      <c r="H25" s="282">
        <v>1</v>
      </c>
      <c r="I25" s="282">
        <v>0</v>
      </c>
      <c r="J25" s="281">
        <v>3</v>
      </c>
      <c r="K25" s="283">
        <v>4</v>
      </c>
      <c r="L25" s="283">
        <v>0</v>
      </c>
      <c r="M25" s="283">
        <v>49</v>
      </c>
      <c r="N25" s="284">
        <v>75</v>
      </c>
      <c r="O25" s="284">
        <v>7</v>
      </c>
    </row>
    <row r="26" spans="1:15" s="54" customFormat="1" ht="15.75">
      <c r="A26" s="46">
        <v>14</v>
      </c>
      <c r="B26" s="47" t="s">
        <v>165</v>
      </c>
      <c r="C26" s="280">
        <f>PL1!E30</f>
        <v>111</v>
      </c>
      <c r="D26" s="281">
        <v>83</v>
      </c>
      <c r="E26" s="281">
        <v>37</v>
      </c>
      <c r="F26" s="281">
        <v>5</v>
      </c>
      <c r="G26" s="281">
        <v>38</v>
      </c>
      <c r="H26" s="282">
        <v>12</v>
      </c>
      <c r="I26" s="282">
        <v>4</v>
      </c>
      <c r="J26" s="281">
        <v>22</v>
      </c>
      <c r="K26" s="283">
        <v>5</v>
      </c>
      <c r="L26" s="283">
        <v>41</v>
      </c>
      <c r="M26" s="283">
        <v>25</v>
      </c>
      <c r="N26" s="284">
        <v>80</v>
      </c>
      <c r="O26" s="284">
        <v>13</v>
      </c>
    </row>
    <row r="27" spans="1:15" s="54" customFormat="1" ht="15.75">
      <c r="A27" s="46">
        <v>15</v>
      </c>
      <c r="B27" s="50" t="s">
        <v>166</v>
      </c>
      <c r="C27" s="280">
        <f>PL1!E31</f>
        <v>86</v>
      </c>
      <c r="D27" s="281">
        <v>63</v>
      </c>
      <c r="E27" s="281">
        <v>23</v>
      </c>
      <c r="F27" s="281">
        <v>0</v>
      </c>
      <c r="G27" s="281">
        <v>23</v>
      </c>
      <c r="H27" s="282">
        <v>9</v>
      </c>
      <c r="I27" s="282">
        <v>1</v>
      </c>
      <c r="J27" s="281">
        <v>40</v>
      </c>
      <c r="K27" s="283">
        <v>16</v>
      </c>
      <c r="L27" s="283">
        <v>59</v>
      </c>
      <c r="M27" s="283">
        <v>7</v>
      </c>
      <c r="N27" s="284">
        <v>59</v>
      </c>
      <c r="O27" s="284">
        <v>12</v>
      </c>
    </row>
    <row r="28" spans="1:16" s="286" customFormat="1" ht="15">
      <c r="A28" s="51" t="s">
        <v>17</v>
      </c>
      <c r="B28" s="52" t="s">
        <v>167</v>
      </c>
      <c r="C28" s="285">
        <f>C11+C20</f>
        <v>1704</v>
      </c>
      <c r="D28" s="285">
        <f aca="true" t="shared" si="2" ref="D28:O28">D11+D20</f>
        <v>862</v>
      </c>
      <c r="E28" s="285">
        <f t="shared" si="2"/>
        <v>660</v>
      </c>
      <c r="F28" s="285">
        <f t="shared" si="2"/>
        <v>77</v>
      </c>
      <c r="G28" s="285">
        <f t="shared" si="2"/>
        <v>724</v>
      </c>
      <c r="H28" s="285">
        <f t="shared" si="2"/>
        <v>193</v>
      </c>
      <c r="I28" s="285">
        <f t="shared" si="2"/>
        <v>78</v>
      </c>
      <c r="J28" s="285">
        <f t="shared" si="2"/>
        <v>521</v>
      </c>
      <c r="K28" s="285">
        <f t="shared" si="2"/>
        <v>334</v>
      </c>
      <c r="L28" s="285">
        <f t="shared" si="2"/>
        <v>510</v>
      </c>
      <c r="M28" s="285">
        <f t="shared" si="2"/>
        <v>437</v>
      </c>
      <c r="N28" s="285">
        <f t="shared" si="2"/>
        <v>1067</v>
      </c>
      <c r="O28" s="285">
        <f t="shared" si="2"/>
        <v>328</v>
      </c>
      <c r="P28" s="287"/>
    </row>
    <row r="29" spans="2:6" s="54" customFormat="1" ht="15">
      <c r="B29" s="440"/>
      <c r="C29" s="440"/>
      <c r="D29" s="440"/>
      <c r="E29" s="440"/>
      <c r="F29" s="440"/>
    </row>
    <row r="30" s="54" customFormat="1" ht="15" hidden="1"/>
    <row r="31" spans="1:15" s="54" customFormat="1" ht="33" customHeight="1" hidden="1">
      <c r="A31" s="438" t="s">
        <v>21</v>
      </c>
      <c r="B31" s="435" t="s">
        <v>22</v>
      </c>
      <c r="C31" s="437"/>
      <c r="D31" s="435" t="s">
        <v>23</v>
      </c>
      <c r="E31" s="437"/>
      <c r="F31" s="435" t="s">
        <v>24</v>
      </c>
      <c r="G31" s="436"/>
      <c r="H31" s="437"/>
      <c r="I31" s="435" t="s">
        <v>25</v>
      </c>
      <c r="J31" s="436"/>
      <c r="K31" s="437"/>
      <c r="L31" s="439" t="s">
        <v>26</v>
      </c>
      <c r="M31" s="439"/>
      <c r="N31" s="435" t="s">
        <v>27</v>
      </c>
      <c r="O31" s="436"/>
    </row>
    <row r="32" spans="1:15" s="54" customFormat="1" ht="27" customHeight="1" hidden="1">
      <c r="A32" s="438"/>
      <c r="B32" s="435" t="s">
        <v>28</v>
      </c>
      <c r="C32" s="437"/>
      <c r="D32" s="435" t="s">
        <v>29</v>
      </c>
      <c r="E32" s="437"/>
      <c r="F32" s="435" t="s">
        <v>30</v>
      </c>
      <c r="G32" s="436"/>
      <c r="H32" s="437"/>
      <c r="I32" s="435" t="s">
        <v>31</v>
      </c>
      <c r="J32" s="436"/>
      <c r="K32" s="437"/>
      <c r="L32" s="439" t="s">
        <v>32</v>
      </c>
      <c r="M32" s="439"/>
      <c r="N32" s="435" t="s">
        <v>33</v>
      </c>
      <c r="O32" s="436"/>
    </row>
    <row r="33" s="54" customFormat="1" ht="17.25" customHeight="1" hidden="1"/>
    <row r="34" spans="2:6" s="54" customFormat="1" ht="15.75" customHeight="1" hidden="1">
      <c r="B34" s="441" t="s">
        <v>120</v>
      </c>
      <c r="C34" s="441"/>
      <c r="D34" s="441"/>
      <c r="E34" s="441"/>
      <c r="F34" s="441"/>
    </row>
    <row r="35" s="54" customFormat="1" ht="15" hidden="1"/>
    <row r="36" s="54" customFormat="1" ht="15"/>
    <row r="37" s="54" customFormat="1" ht="15"/>
    <row r="38" s="54" customFormat="1" ht="15"/>
    <row r="39" s="54" customFormat="1" ht="15"/>
    <row r="40" s="54" customFormat="1" ht="15"/>
    <row r="41" s="54" customFormat="1" ht="15"/>
    <row r="42" s="54" customFormat="1" ht="15"/>
    <row r="43" s="54" customFormat="1" ht="15"/>
    <row r="44" s="54" customFormat="1" ht="15"/>
    <row r="45" s="54" customFormat="1" ht="15"/>
    <row r="46" s="54" customFormat="1" ht="15"/>
    <row r="47" s="54" customFormat="1" ht="15"/>
    <row r="48" s="54" customFormat="1" ht="15"/>
    <row r="49" s="54" customFormat="1" ht="15"/>
    <row r="50" s="54" customFormat="1" ht="15"/>
    <row r="51" s="54" customFormat="1" ht="15"/>
    <row r="52" s="54" customFormat="1" ht="15"/>
  </sheetData>
  <sheetProtection/>
  <mergeCells count="27">
    <mergeCell ref="A2:C2"/>
    <mergeCell ref="A3:C3"/>
    <mergeCell ref="N1:O1"/>
    <mergeCell ref="H2:O2"/>
    <mergeCell ref="H3:O3"/>
    <mergeCell ref="A6:O6"/>
    <mergeCell ref="A5:O5"/>
    <mergeCell ref="A31:A32"/>
    <mergeCell ref="L31:M31"/>
    <mergeCell ref="L32:M32"/>
    <mergeCell ref="B9:B10"/>
    <mergeCell ref="B29:F29"/>
    <mergeCell ref="B34:F34"/>
    <mergeCell ref="F31:H31"/>
    <mergeCell ref="F32:H32"/>
    <mergeCell ref="I31:K31"/>
    <mergeCell ref="I32:K32"/>
    <mergeCell ref="A9:A10"/>
    <mergeCell ref="A7:O7"/>
    <mergeCell ref="C9:C10"/>
    <mergeCell ref="D9:O9"/>
    <mergeCell ref="N31:O31"/>
    <mergeCell ref="N32:O32"/>
    <mergeCell ref="D31:E31"/>
    <mergeCell ref="D32:E32"/>
    <mergeCell ref="B31:C31"/>
    <mergeCell ref="B32:C32"/>
  </mergeCells>
  <printOptions/>
  <pageMargins left="0.51" right="0.16" top="0.45" bottom="0.75" header="0.2"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VNN.R9</cp:lastModifiedBy>
  <cp:lastPrinted>2022-05-19T08:55:39Z</cp:lastPrinted>
  <dcterms:created xsi:type="dcterms:W3CDTF">2021-08-11T01:48:55Z</dcterms:created>
  <dcterms:modified xsi:type="dcterms:W3CDTF">2022-05-23T06:45:15Z</dcterms:modified>
  <cp:category/>
  <cp:version/>
  <cp:contentType/>
  <cp:contentStatus/>
</cp:coreProperties>
</file>